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АЙТ\Фінплани та звіти на 2025 рік\Фінансові плани на 2026 рік\"/>
    </mc:Choice>
  </mc:AlternateContent>
  <xr:revisionPtr revIDLastSave="0" documentId="13_ncr:1_{1227989D-4DC3-4C5B-AAC5-BBF916F153DA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овий план" sheetId="6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L78" i="6" l="1"/>
  <c r="N124" i="6"/>
  <c r="O124" i="6"/>
  <c r="P124" i="6"/>
  <c r="M124" i="6"/>
  <c r="J124" i="6"/>
  <c r="J40" i="6"/>
  <c r="K32" i="6"/>
  <c r="M120" i="6"/>
  <c r="K120" i="6"/>
  <c r="L127" i="6"/>
  <c r="L126" i="6"/>
  <c r="L125" i="6"/>
  <c r="M27" i="6"/>
  <c r="M106" i="6" s="1"/>
  <c r="L44" i="6"/>
  <c r="L65" i="6"/>
  <c r="M65" i="6" s="1"/>
  <c r="M61" i="6" s="1"/>
  <c r="N32" i="6"/>
  <c r="O32" i="6"/>
  <c r="P32" i="6"/>
  <c r="K124" i="6"/>
  <c r="I121" i="6"/>
  <c r="I120" i="6" s="1"/>
  <c r="H121" i="6"/>
  <c r="H120" i="6" s="1"/>
  <c r="G121" i="6"/>
  <c r="G120" i="6" s="1"/>
  <c r="F121" i="6"/>
  <c r="F120" i="6" s="1"/>
  <c r="E121" i="6"/>
  <c r="E120" i="6" s="1"/>
  <c r="P120" i="6"/>
  <c r="O120" i="6"/>
  <c r="N120" i="6"/>
  <c r="L120" i="6"/>
  <c r="D120" i="6"/>
  <c r="C120" i="6"/>
  <c r="E113" i="6"/>
  <c r="E110" i="6" s="1"/>
  <c r="P110" i="6"/>
  <c r="O110" i="6"/>
  <c r="N110" i="6"/>
  <c r="M110" i="6"/>
  <c r="I110" i="6"/>
  <c r="H110" i="6"/>
  <c r="G110" i="6"/>
  <c r="F110" i="6"/>
  <c r="D110" i="6"/>
  <c r="I106" i="6"/>
  <c r="H106" i="6"/>
  <c r="H103" i="6" s="1"/>
  <c r="G106" i="6"/>
  <c r="F106" i="6"/>
  <c r="H104" i="6"/>
  <c r="G104" i="6"/>
  <c r="F104" i="6"/>
  <c r="D104" i="6"/>
  <c r="D103" i="6" s="1"/>
  <c r="M93" i="6"/>
  <c r="I93" i="6"/>
  <c r="H93" i="6"/>
  <c r="G93" i="6"/>
  <c r="F93" i="6"/>
  <c r="E93" i="6"/>
  <c r="D93" i="6"/>
  <c r="I92" i="6"/>
  <c r="H92" i="6"/>
  <c r="G92" i="6"/>
  <c r="F92" i="6"/>
  <c r="E92" i="6"/>
  <c r="D92" i="6"/>
  <c r="P82" i="6"/>
  <c r="O82" i="6"/>
  <c r="N82" i="6"/>
  <c r="M82" i="6"/>
  <c r="L82" i="6"/>
  <c r="K82" i="6"/>
  <c r="J82" i="6"/>
  <c r="D73" i="6"/>
  <c r="D78" i="6" s="1"/>
  <c r="D101" i="6" s="1"/>
  <c r="C73" i="6"/>
  <c r="E70" i="6"/>
  <c r="P69" i="6"/>
  <c r="O69" i="6"/>
  <c r="N69" i="6"/>
  <c r="M69" i="6"/>
  <c r="L69" i="6"/>
  <c r="K69" i="6"/>
  <c r="J69" i="6"/>
  <c r="I69" i="6"/>
  <c r="I100" i="6" s="1"/>
  <c r="H69" i="6"/>
  <c r="H100" i="6" s="1"/>
  <c r="G69" i="6"/>
  <c r="F69" i="6"/>
  <c r="F100" i="6" s="1"/>
  <c r="E69" i="6"/>
  <c r="I64" i="6"/>
  <c r="I61" i="6" s="1"/>
  <c r="H64" i="6"/>
  <c r="G64" i="6"/>
  <c r="G61" i="6" s="1"/>
  <c r="F64" i="6"/>
  <c r="F61" i="6" s="1"/>
  <c r="E63" i="6"/>
  <c r="E62" i="6"/>
  <c r="P61" i="6"/>
  <c r="O61" i="6"/>
  <c r="N61" i="6"/>
  <c r="K61" i="6"/>
  <c r="H61" i="6"/>
  <c r="E60" i="6"/>
  <c r="E59" i="6"/>
  <c r="E58" i="6"/>
  <c r="P56" i="6"/>
  <c r="O56" i="6"/>
  <c r="N56" i="6"/>
  <c r="M56" i="6"/>
  <c r="I56" i="6"/>
  <c r="H56" i="6"/>
  <c r="G56" i="6"/>
  <c r="F56" i="6"/>
  <c r="E55" i="6"/>
  <c r="I54" i="6"/>
  <c r="I48" i="6" s="1"/>
  <c r="H54" i="6"/>
  <c r="H48" i="6" s="1"/>
  <c r="G54" i="6"/>
  <c r="G48" i="6" s="1"/>
  <c r="F54" i="6"/>
  <c r="E53" i="6"/>
  <c r="E52" i="6"/>
  <c r="E51" i="6"/>
  <c r="E50" i="6"/>
  <c r="E49" i="6"/>
  <c r="P48" i="6"/>
  <c r="P43" i="6" s="1"/>
  <c r="O48" i="6"/>
  <c r="O43" i="6" s="1"/>
  <c r="N48" i="6"/>
  <c r="N43" i="6" s="1"/>
  <c r="M48" i="6"/>
  <c r="M43" i="6" s="1"/>
  <c r="L48" i="6"/>
  <c r="K48" i="6"/>
  <c r="K43" i="6" s="1"/>
  <c r="I45" i="6"/>
  <c r="H45" i="6"/>
  <c r="G45" i="6"/>
  <c r="F45" i="6"/>
  <c r="I44" i="6"/>
  <c r="H44" i="6"/>
  <c r="G44" i="6"/>
  <c r="F44" i="6"/>
  <c r="E42" i="6"/>
  <c r="C38" i="6"/>
  <c r="P36" i="6"/>
  <c r="O36" i="6"/>
  <c r="N36" i="6"/>
  <c r="M36" i="6"/>
  <c r="I36" i="6"/>
  <c r="H36" i="6"/>
  <c r="G36" i="6"/>
  <c r="F36" i="6"/>
  <c r="E36" i="6"/>
  <c r="C36" i="6"/>
  <c r="C77" i="6" s="1"/>
  <c r="L34" i="6"/>
  <c r="L32" i="6" s="1"/>
  <c r="C32" i="6"/>
  <c r="J75" i="6"/>
  <c r="I31" i="6"/>
  <c r="H31" i="6"/>
  <c r="H75" i="6" s="1"/>
  <c r="G31" i="6"/>
  <c r="F31" i="6"/>
  <c r="D31" i="6"/>
  <c r="D75" i="6" s="1"/>
  <c r="D76" i="6" s="1"/>
  <c r="D77" i="6" s="1"/>
  <c r="C31" i="6"/>
  <c r="C75" i="6" s="1"/>
  <c r="P31" i="6"/>
  <c r="O27" i="6"/>
  <c r="O106" i="6" s="1"/>
  <c r="N27" i="6"/>
  <c r="N106" i="6" s="1"/>
  <c r="K27" i="6"/>
  <c r="K31" i="6" s="1"/>
  <c r="K40" i="6" s="1"/>
  <c r="E27" i="6"/>
  <c r="E26" i="6"/>
  <c r="L124" i="6" l="1"/>
  <c r="N103" i="6"/>
  <c r="E45" i="6"/>
  <c r="E54" i="6"/>
  <c r="F40" i="6"/>
  <c r="F78" i="6" s="1"/>
  <c r="F101" i="6" s="1"/>
  <c r="G89" i="6" s="1"/>
  <c r="F103" i="6"/>
  <c r="F75" i="6"/>
  <c r="C40" i="6"/>
  <c r="C78" i="6" s="1"/>
  <c r="M34" i="6"/>
  <c r="M32" i="6" s="1"/>
  <c r="E44" i="6"/>
  <c r="I43" i="6"/>
  <c r="E56" i="6"/>
  <c r="E64" i="6"/>
  <c r="E61" i="6" s="1"/>
  <c r="N31" i="6"/>
  <c r="N40" i="6" s="1"/>
  <c r="P75" i="6"/>
  <c r="P76" i="6" s="1"/>
  <c r="P77" i="6" s="1"/>
  <c r="H43" i="6"/>
  <c r="H73" i="6" s="1"/>
  <c r="E31" i="6"/>
  <c r="E75" i="6" s="1"/>
  <c r="M103" i="6"/>
  <c r="O103" i="6"/>
  <c r="H40" i="6"/>
  <c r="H78" i="6" s="1"/>
  <c r="G43" i="6"/>
  <c r="G73" i="6" s="1"/>
  <c r="F48" i="6"/>
  <c r="F43" i="6" s="1"/>
  <c r="F73" i="6" s="1"/>
  <c r="J73" i="6"/>
  <c r="J78" i="6" s="1"/>
  <c r="E48" i="6"/>
  <c r="G103" i="6"/>
  <c r="E106" i="6"/>
  <c r="P106" i="6"/>
  <c r="P103" i="6" s="1"/>
  <c r="O31" i="6"/>
  <c r="M31" i="6"/>
  <c r="M75" i="6" s="1"/>
  <c r="M76" i="6" s="1"/>
  <c r="M77" i="6" s="1"/>
  <c r="L27" i="6"/>
  <c r="L43" i="6"/>
  <c r="P73" i="6"/>
  <c r="N73" i="6"/>
  <c r="J76" i="6"/>
  <c r="J77" i="6" s="1"/>
  <c r="L61" i="6"/>
  <c r="L73" i="6" s="1"/>
  <c r="K75" i="6"/>
  <c r="K76" i="6" s="1"/>
  <c r="K77" i="6" s="1"/>
  <c r="P40" i="6"/>
  <c r="G75" i="6"/>
  <c r="G40" i="6"/>
  <c r="I75" i="6"/>
  <c r="I40" i="6"/>
  <c r="G100" i="6"/>
  <c r="E100" i="6" s="1"/>
  <c r="K73" i="6"/>
  <c r="K78" i="6" s="1"/>
  <c r="K79" i="6" s="1"/>
  <c r="M73" i="6"/>
  <c r="O73" i="6"/>
  <c r="E40" i="6" l="1"/>
  <c r="I76" i="6"/>
  <c r="I77" i="6" s="1"/>
  <c r="G76" i="6"/>
  <c r="G77" i="6" s="1"/>
  <c r="M40" i="6"/>
  <c r="M78" i="6" s="1"/>
  <c r="M101" i="6" s="1"/>
  <c r="P78" i="6"/>
  <c r="P101" i="6" s="1"/>
  <c r="M79" i="6"/>
  <c r="N78" i="6"/>
  <c r="N101" i="6" s="1"/>
  <c r="H76" i="6"/>
  <c r="H77" i="6" s="1"/>
  <c r="N75" i="6"/>
  <c r="N76" i="6" s="1"/>
  <c r="N77" i="6" s="1"/>
  <c r="L31" i="6"/>
  <c r="L75" i="6" s="1"/>
  <c r="L76" i="6" s="1"/>
  <c r="L77" i="6" s="1"/>
  <c r="L106" i="6"/>
  <c r="L103" i="6" s="1"/>
  <c r="F76" i="6"/>
  <c r="F77" i="6" s="1"/>
  <c r="G78" i="6"/>
  <c r="G101" i="6" s="1"/>
  <c r="H89" i="6" s="1"/>
  <c r="H101" i="6" s="1"/>
  <c r="I89" i="6" s="1"/>
  <c r="E43" i="6"/>
  <c r="E71" i="6" s="1"/>
  <c r="E73" i="6" s="1"/>
  <c r="P79" i="6"/>
  <c r="O75" i="6"/>
  <c r="O40" i="6"/>
  <c r="O78" i="6" s="1"/>
  <c r="O101" i="6" s="1"/>
  <c r="E78" i="6" l="1"/>
  <c r="E101" i="6" s="1"/>
  <c r="L101" i="6"/>
  <c r="E104" i="6"/>
  <c r="E103" i="6" s="1"/>
  <c r="L40" i="6"/>
  <c r="I71" i="6"/>
  <c r="I73" i="6" s="1"/>
  <c r="I78" i="6" s="1"/>
  <c r="I101" i="6" s="1"/>
  <c r="E76" i="6"/>
  <c r="E77" i="6" s="1"/>
  <c r="N79" i="6"/>
  <c r="O76" i="6"/>
  <c r="O77" i="6" s="1"/>
  <c r="O79" i="6"/>
  <c r="I104" i="6"/>
  <c r="I103" i="6" s="1"/>
  <c r="L79" i="6" l="1"/>
</calcChain>
</file>

<file path=xl/sharedStrings.xml><?xml version="1.0" encoding="utf-8"?>
<sst xmlns="http://schemas.openxmlformats.org/spreadsheetml/2006/main" count="202" uniqueCount="191">
  <si>
    <t>ПОГОДЖЕНО</t>
  </si>
  <si>
    <t>ЗАТВЕРДЖЕНО</t>
  </si>
  <si>
    <t>Начальник фінансового відділу Широківської сільської ради</t>
  </si>
  <si>
    <t>Голова Запорізької районної ради</t>
  </si>
  <si>
    <t xml:space="preserve">Сільський голова </t>
  </si>
  <si>
    <t>___________________Людмила НІЧІПОРЧУК</t>
  </si>
  <si>
    <t>___________________І.А.Гоменюк</t>
  </si>
  <si>
    <t>Денис КОРОТЕНКО</t>
  </si>
  <si>
    <t>Проєкт</t>
  </si>
  <si>
    <t>Х</t>
  </si>
  <si>
    <t>Змінений</t>
  </si>
  <si>
    <t>Організаційно-правова форма</t>
  </si>
  <si>
    <t>Комунальне підприємство</t>
  </si>
  <si>
    <t>Вид економічної діяльності</t>
  </si>
  <si>
    <t>Організування поховань і надання суміжних послуг</t>
  </si>
  <si>
    <t xml:space="preserve">Місцезнаходження </t>
  </si>
  <si>
    <t>Одиниці виміру</t>
  </si>
  <si>
    <t>Тис. грн.</t>
  </si>
  <si>
    <t xml:space="preserve">                                                                                                   Основні фінансові показники підприємства</t>
  </si>
  <si>
    <t xml:space="preserve">                         I. Формування прибутку підприємства</t>
  </si>
  <si>
    <t>Код рядка</t>
  </si>
  <si>
    <t>Факт минулого року 2012р.</t>
  </si>
  <si>
    <t>Фінансовий план поточного року 2013р.</t>
  </si>
  <si>
    <t>Плановий рік (усього) 2014р.</t>
  </si>
  <si>
    <t>У тому числі за кварталами</t>
  </si>
  <si>
    <t>I</t>
  </si>
  <si>
    <t>II</t>
  </si>
  <si>
    <t>III</t>
  </si>
  <si>
    <t>IV</t>
  </si>
  <si>
    <t>Доходи</t>
  </si>
  <si>
    <t>Дохід (виручка) від реалізації продукції (товарів, робіт, послуг)</t>
  </si>
  <si>
    <t>Податок на додану вартість</t>
  </si>
  <si>
    <t>Акцизний збір</t>
  </si>
  <si>
    <r>
      <rPr>
        <sz val="12"/>
        <rFont val="Times New Roman"/>
        <family val="1"/>
        <charset val="204"/>
      </rPr>
      <t xml:space="preserve">Інші непрямі податки </t>
    </r>
    <r>
      <rPr>
        <i/>
        <sz val="12"/>
        <rFont val="Times New Roman"/>
        <family val="1"/>
        <charset val="204"/>
      </rPr>
      <t>(розшифрувати)</t>
    </r>
  </si>
  <si>
    <r>
      <rPr>
        <sz val="12"/>
        <rFont val="Times New Roman"/>
        <family val="1"/>
        <charset val="204"/>
      </rPr>
      <t xml:space="preserve">Інші вирахування з доходу </t>
    </r>
    <r>
      <rPr>
        <i/>
        <sz val="12"/>
        <rFont val="Times New Roman"/>
        <family val="1"/>
        <charset val="204"/>
      </rPr>
      <t>(розшифрувати)</t>
    </r>
  </si>
  <si>
    <r>
      <rPr>
        <b/>
        <sz val="12"/>
        <rFont val="Times New Roman"/>
        <family val="1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2"/>
        <rFont val="Times New Roman"/>
        <family val="1"/>
        <charset val="204"/>
      </rPr>
      <t>(розшифрувати)</t>
    </r>
  </si>
  <si>
    <r>
      <rPr>
        <b/>
        <sz val="12"/>
        <rFont val="Times New Roman"/>
        <family val="1"/>
        <charset val="204"/>
      </rPr>
      <t xml:space="preserve">Інші операційні доходи </t>
    </r>
    <r>
      <rPr>
        <b/>
        <i/>
        <sz val="12"/>
        <rFont val="Times New Roman"/>
        <family val="1"/>
        <charset val="204"/>
      </rPr>
      <t>(розшифрувати)</t>
    </r>
  </si>
  <si>
    <t>інші доходи від операційної діяльності</t>
  </si>
  <si>
    <t xml:space="preserve">Цільове фінансування </t>
  </si>
  <si>
    <r>
      <rPr>
        <sz val="12"/>
        <rFont val="Times New Roman"/>
        <family val="1"/>
        <charset val="204"/>
      </rPr>
      <t xml:space="preserve">Дохід від участі в капіталі </t>
    </r>
    <r>
      <rPr>
        <i/>
        <sz val="12"/>
        <rFont val="Times New Roman"/>
        <family val="1"/>
        <charset val="204"/>
      </rPr>
      <t>(розшифрувати)</t>
    </r>
  </si>
  <si>
    <r>
      <rPr>
        <sz val="12"/>
        <rFont val="Times New Roman"/>
        <family val="1"/>
        <charset val="204"/>
      </rPr>
      <t xml:space="preserve">Інші фінансові доходи </t>
    </r>
    <r>
      <rPr>
        <i/>
        <sz val="12"/>
        <rFont val="Times New Roman"/>
        <family val="1"/>
        <charset val="204"/>
      </rPr>
      <t>(розшифрувати)</t>
    </r>
  </si>
  <si>
    <t>відсотки по депозиту</t>
  </si>
  <si>
    <r>
      <rPr>
        <b/>
        <sz val="12"/>
        <rFont val="Times New Roman"/>
        <family val="1"/>
        <charset val="204"/>
      </rPr>
      <t xml:space="preserve">Інші доходи </t>
    </r>
    <r>
      <rPr>
        <b/>
        <i/>
        <sz val="12"/>
        <rFont val="Times New Roman"/>
        <family val="1"/>
        <charset val="204"/>
      </rPr>
      <t>(розшифрувати)</t>
    </r>
  </si>
  <si>
    <t>Надзвичайні доходи (відшкодування збитків від надзвичайних ситуацій, стихійного лиха, пожеж, техногенних аварій тощо)</t>
  </si>
  <si>
    <t>Усього доходів</t>
  </si>
  <si>
    <t>Витрати</t>
  </si>
  <si>
    <r>
      <rPr>
        <b/>
        <sz val="12"/>
        <rFont val="Times New Roman"/>
        <family val="1"/>
        <charset val="204"/>
      </rPr>
      <t>Собівартість реалізованої продукції (товарів, робіт та послуг)</t>
    </r>
    <r>
      <rPr>
        <b/>
        <i/>
        <sz val="12"/>
        <rFont val="Times New Roman"/>
        <family val="1"/>
        <charset val="204"/>
      </rPr>
      <t xml:space="preserve"> (розшифрувати)</t>
    </r>
  </si>
  <si>
    <t>Адміністративні витрати, усього, у тому числі:</t>
  </si>
  <si>
    <t>витрати, пов'язані з використанням службових автомобілів</t>
  </si>
  <si>
    <t>014/1</t>
  </si>
  <si>
    <t>витрати на консалтингові послуги (юридичні послуги та ін.)</t>
  </si>
  <si>
    <t>014/2</t>
  </si>
  <si>
    <t>витрати на страхові та аудиторські послуги</t>
  </si>
  <si>
    <t>014/3</t>
  </si>
  <si>
    <t>утримання адміністративних приміщень</t>
  </si>
  <si>
    <t>014/4</t>
  </si>
  <si>
    <t>014/5</t>
  </si>
  <si>
    <t>витрати на службові відрядження і утримання апарату управління підприємством</t>
  </si>
  <si>
    <t>014/5/1</t>
  </si>
  <si>
    <t xml:space="preserve">витрати на технічне обслуговування та ремонт основних засобів, інших матеріальних необоротних активів </t>
  </si>
  <si>
    <t>014/5/2</t>
  </si>
  <si>
    <t>витрати на зв'язок</t>
  </si>
  <si>
    <t>014/5/3</t>
  </si>
  <si>
    <t>амортизаційні відрахування</t>
  </si>
  <si>
    <t>014/5/4</t>
  </si>
  <si>
    <t>розрахунково-касове обслуговування</t>
  </si>
  <si>
    <t>014/5/5</t>
  </si>
  <si>
    <t>передплата періодичних професійних видань, витрати на врегулювання спорів у судах</t>
  </si>
  <si>
    <t>014/5/6</t>
  </si>
  <si>
    <t>014/5/7</t>
  </si>
  <si>
    <r>
      <rPr>
        <b/>
        <sz val="12"/>
        <rFont val="Times New Roman"/>
        <family val="1"/>
        <charset val="204"/>
      </rPr>
      <t xml:space="preserve">Витрати на збут </t>
    </r>
    <r>
      <rPr>
        <b/>
        <i/>
        <sz val="12"/>
        <rFont val="Times New Roman"/>
        <family val="1"/>
        <charset val="204"/>
      </rPr>
      <t>(розшифрувати)</t>
    </r>
  </si>
  <si>
    <t>витрати на утримання підрозділів, що займаються збутом продукції</t>
  </si>
  <si>
    <t>015/1</t>
  </si>
  <si>
    <t>015/2</t>
  </si>
  <si>
    <t>розміщення реклами у газетах, на телебаченні</t>
  </si>
  <si>
    <t>015/3</t>
  </si>
  <si>
    <t>поліграфічні послуги</t>
  </si>
  <si>
    <t>015/4</t>
  </si>
  <si>
    <r>
      <rPr>
        <b/>
        <sz val="12"/>
        <rFont val="Times New Roman"/>
        <family val="1"/>
        <charset val="204"/>
      </rPr>
      <t xml:space="preserve">Інші операційні витрати </t>
    </r>
    <r>
      <rPr>
        <b/>
        <i/>
        <sz val="12"/>
        <rFont val="Times New Roman"/>
        <family val="1"/>
        <charset val="204"/>
      </rPr>
      <t>(розшифрувати)</t>
    </r>
  </si>
  <si>
    <t>здійснення виплат до колективного договору</t>
  </si>
  <si>
    <t>016/1</t>
  </si>
  <si>
    <t>амортизація основних засобів та інших необоротних активів</t>
  </si>
  <si>
    <t>016/2</t>
  </si>
  <si>
    <t>інші витрати, що виникають у процесі операційної діяльності</t>
  </si>
  <si>
    <t>016/3</t>
  </si>
  <si>
    <t>використання цільового фінансування</t>
  </si>
  <si>
    <t>податковий кредит</t>
  </si>
  <si>
    <t>016/4</t>
  </si>
  <si>
    <r>
      <rPr>
        <sz val="12"/>
        <rFont val="Times New Roman"/>
        <family val="1"/>
        <charset val="204"/>
      </rPr>
      <t xml:space="preserve">Фінансові витрати </t>
    </r>
    <r>
      <rPr>
        <i/>
        <sz val="12"/>
        <rFont val="Times New Roman"/>
        <family val="1"/>
        <charset val="204"/>
      </rPr>
      <t>(розшифрувати)</t>
    </r>
  </si>
  <si>
    <r>
      <rPr>
        <sz val="12"/>
        <rFont val="Times New Roman"/>
        <family val="1"/>
        <charset val="204"/>
      </rPr>
      <t>Втрати від участі в капіталі</t>
    </r>
    <r>
      <rPr>
        <i/>
        <sz val="12"/>
        <rFont val="Times New Roman"/>
        <family val="1"/>
        <charset val="204"/>
      </rPr>
      <t xml:space="preserve"> (розшифрувати)</t>
    </r>
  </si>
  <si>
    <r>
      <rPr>
        <b/>
        <sz val="12"/>
        <rFont val="Times New Roman"/>
        <family val="1"/>
        <charset val="204"/>
      </rPr>
      <t xml:space="preserve">Інші витрати </t>
    </r>
    <r>
      <rPr>
        <b/>
        <i/>
        <sz val="12"/>
        <rFont val="Times New Roman"/>
        <family val="1"/>
        <charset val="204"/>
      </rPr>
      <t>(розшифрувати)</t>
    </r>
  </si>
  <si>
    <t>витрати на благодійну допомогу</t>
  </si>
  <si>
    <t>Податок на прибуток від звичайної діяльності</t>
  </si>
  <si>
    <t>Надзвичайні витрати (невідшкодовані збитки)</t>
  </si>
  <si>
    <t>Усього витрати</t>
  </si>
  <si>
    <t>Фінансові результати діяльності:</t>
  </si>
  <si>
    <t>Валовий прибуток (збиток)</t>
  </si>
  <si>
    <t>Фінансовий результат від звичайної діяльності до оподаткування</t>
  </si>
  <si>
    <t>Чистий прибуток (збиток), у тому числі:</t>
  </si>
  <si>
    <t>прибуток</t>
  </si>
  <si>
    <t>027/1</t>
  </si>
  <si>
    <t>збиток</t>
  </si>
  <si>
    <t>027/2</t>
  </si>
  <si>
    <t>II. Розподіл чистого прибутку</t>
  </si>
  <si>
    <t>Відрахування частини чистого прибутку до державного бюджету:</t>
  </si>
  <si>
    <t>державними унітарними підприємствами та їх об'єднаннями</t>
  </si>
  <si>
    <t>028/1</t>
  </si>
  <si>
    <t>господарськими товариствами, у статутному фонді яких більше 50 відсотків акцій (часток, паїв) належать державі</t>
  </si>
  <si>
    <t>028/2</t>
  </si>
  <si>
    <t>Відрахування до фонду на виплату дивідендів:</t>
  </si>
  <si>
    <t>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за результатами фінансово-господарської діяльності за минулий рік</t>
  </si>
  <si>
    <t>у тому числі на державну частку</t>
  </si>
  <si>
    <t>029/1</t>
  </si>
  <si>
    <t>Довідково: Відрахування до фонду на виплату дивідендів 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від чистого прибутку планового року</t>
  </si>
  <si>
    <t>х</t>
  </si>
  <si>
    <t>Залишок нерозподіленого прибутку (непокритого збитку) на початок звітного періоду</t>
  </si>
  <si>
    <t>Цільове фінансування і цільові надходження, усього:</t>
  </si>
  <si>
    <t>031/1</t>
  </si>
  <si>
    <t>кошти спеціальних цільових фондів, програм</t>
  </si>
  <si>
    <t>031/1/1</t>
  </si>
  <si>
    <t>Розвиток виробництва</t>
  </si>
  <si>
    <t>у тому числі за основними видами діяльності згідно з КВЕД</t>
  </si>
  <si>
    <t>032/1</t>
  </si>
  <si>
    <t>придбання основних засобів</t>
  </si>
  <si>
    <t>032/2</t>
  </si>
  <si>
    <t>придбання (виготовлення) інших необоротних активів</t>
  </si>
  <si>
    <t>032/3</t>
  </si>
  <si>
    <t>модернізація, модіфікація (добудова, дообладнання, реконструкція) основних засобів</t>
  </si>
  <si>
    <t>032/4</t>
  </si>
  <si>
    <t>Резервний фонд</t>
  </si>
  <si>
    <r>
      <rPr>
        <sz val="12"/>
        <rFont val="Times New Roman"/>
        <family val="1"/>
        <charset val="204"/>
      </rPr>
      <t xml:space="preserve">Інші фонди </t>
    </r>
    <r>
      <rPr>
        <i/>
        <sz val="12"/>
        <rFont val="Times New Roman"/>
        <family val="1"/>
        <charset val="204"/>
      </rPr>
      <t>(розшифрувати)</t>
    </r>
  </si>
  <si>
    <r>
      <rPr>
        <sz val="12"/>
        <rFont val="Times New Roman"/>
        <family val="1"/>
        <charset val="204"/>
      </rPr>
      <t xml:space="preserve">Інші цілі </t>
    </r>
    <r>
      <rPr>
        <i/>
        <sz val="12"/>
        <rFont val="Times New Roman"/>
        <family val="1"/>
        <charset val="204"/>
      </rPr>
      <t>(розшифрувати)</t>
    </r>
  </si>
  <si>
    <t>Підтримка та розвиток соціальної інфраструктури області та району</t>
  </si>
  <si>
    <t>Залишок нерозподіленого прибутку (непокритого збитку) на кінець звітного періоду</t>
  </si>
  <si>
    <t>III. Обов'язкові платежі підприємства до бюджету та державних цільових фондів</t>
  </si>
  <si>
    <t>Сплата поточних податків та обов'язкових платежів до державного бюджету, у тому числі:</t>
  </si>
  <si>
    <t>податок на прибуток</t>
  </si>
  <si>
    <t>037/1</t>
  </si>
  <si>
    <t>акцизний збір</t>
  </si>
  <si>
    <t>037/2</t>
  </si>
  <si>
    <t>ПДВ, що підлягає сплаті до бюджету за підсумками звітного періоду</t>
  </si>
  <si>
    <t>037/3</t>
  </si>
  <si>
    <t>ПДВ, що підлягає відшкодуванню з бюджету за підсумками звітного періоду</t>
  </si>
  <si>
    <t>037/4</t>
  </si>
  <si>
    <t>рентні платежі</t>
  </si>
  <si>
    <t>037/5</t>
  </si>
  <si>
    <t>ресурсні платежі</t>
  </si>
  <si>
    <t>037/6</t>
  </si>
  <si>
    <r>
      <rPr>
        <sz val="12"/>
        <rFont val="Times New Roman"/>
        <family val="1"/>
        <charset val="204"/>
      </rPr>
      <t xml:space="preserve">інші податки, у тому числі </t>
    </r>
    <r>
      <rPr>
        <i/>
        <sz val="12"/>
        <rFont val="Times New Roman"/>
        <family val="1"/>
        <charset val="204"/>
      </rPr>
      <t>(розшифрувати):</t>
    </r>
  </si>
  <si>
    <t>037/7</t>
  </si>
  <si>
    <t>збір за реєстрацію автотранспорту (транспортний податок)</t>
  </si>
  <si>
    <t>збір до ПФ за реєстрацію автотранспорту (3% вартості)</t>
  </si>
  <si>
    <t>ПДФО з оренди автомобіля</t>
  </si>
  <si>
    <t>відрахування частини чистого прибутку державними підприємствами</t>
  </si>
  <si>
    <t>037/7/1</t>
  </si>
  <si>
    <t>відрахування частини чистого прибутку до фонду на виплату дивідендів господарськими товариствами</t>
  </si>
  <si>
    <t>037/7/2</t>
  </si>
  <si>
    <t>Погашення податкової заборгованості, у тому числі: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</si>
  <si>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</si>
  <si>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</si>
  <si>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</si>
  <si>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</si>
  <si>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</si>
  <si>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</si>
  <si>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 , у тому числі:</t>
  </si>
  <si>
    <t>єдиний соціальний внесок</t>
  </si>
  <si>
    <t>039/0</t>
  </si>
  <si>
    <t>внески до Пенсійного фонду України</t>
  </si>
  <si>
    <t>039/1</t>
  </si>
  <si>
    <t>внески до фондів соціального страхування</t>
  </si>
  <si>
    <t>039/2</t>
  </si>
  <si>
    <t>Інші обов'язкові платежі, у тому числі:</t>
  </si>
  <si>
    <t>040/1</t>
  </si>
  <si>
    <t>040/2</t>
  </si>
  <si>
    <t xml:space="preserve">  ФІНАНСОВИЙ ПЛАН   ПІДПРИЄМСТВА НА  2026 рік</t>
  </si>
  <si>
    <t>Підприємство"Комунальне сільскогосподарське підприємство  "Широке" Широківської сільської ради Запорізького району Запорізької області</t>
  </si>
  <si>
    <t xml:space="preserve">вул. Центральна, будинок 1, с. Широке, Запорізький район, Запорізька область </t>
  </si>
  <si>
    <t>Факт минулого року              (2024 рік)</t>
  </si>
  <si>
    <t>План поточного року              (2025 рік)</t>
  </si>
  <si>
    <t>Плановий рік (усього) 2026 рік</t>
  </si>
  <si>
    <t xml:space="preserve">Директор підприємства КСП "Широке" </t>
  </si>
  <si>
    <t>Володимир КОСТИШАК</t>
  </si>
  <si>
    <t>код ЄДРПОУ 42075733</t>
  </si>
  <si>
    <t>рішенням  шістдесят шостої сесії  восьмого скликання Широківської сільської ради Запорізького району Запорізької області</t>
  </si>
  <si>
    <t>інші (МБП, поштово-канцелярські, бланки,  охорона праці, промсанітарія, інші операційні витрати)</t>
  </si>
  <si>
    <t>040/3</t>
  </si>
  <si>
    <t>податок на прибуток підприємств та фінансових установ комунальної власності</t>
  </si>
  <si>
    <t>пастина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</si>
  <si>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адміністративні витрати (оплата праці)</t>
  </si>
  <si>
    <t>податок на доходи фізичних осіб</t>
  </si>
  <si>
    <t>від 04.12.2025 №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</si>
</sst>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_р_."/>
  </numFmts>
  <fonts count="14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sz val="10"/>
      <color theme="9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4" fillId="0" borderId="0"/>
    <xf numFmtId="0" fontId="9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3" fillId="0" borderId="0" xfId="1" applyFont="1"/>
    <xf numFmtId="0" fontId="4" fillId="2" borderId="0" xfId="1" applyFill="1"/>
    <xf numFmtId="0" fontId="4" fillId="0" borderId="0" xfId="1"/>
    <xf numFmtId="0" fontId="5" fillId="2" borderId="0" xfId="1" applyFont="1" applyFill="1"/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/>
    </xf>
    <xf numFmtId="0" fontId="6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left" wrapText="1"/>
    </xf>
    <xf numFmtId="0" fontId="5" fillId="2" borderId="2" xfId="1" applyFont="1" applyFill="1" applyBorder="1" applyAlignment="1">
      <alignment horizontal="left" wrapText="1"/>
    </xf>
    <xf numFmtId="0" fontId="5" fillId="2" borderId="2" xfId="1" applyFont="1" applyFill="1" applyBorder="1"/>
    <xf numFmtId="0" fontId="6" fillId="2" borderId="2" xfId="1" applyFont="1" applyFill="1" applyBorder="1"/>
    <xf numFmtId="0" fontId="4" fillId="2" borderId="2" xfId="1" applyFill="1" applyBorder="1"/>
    <xf numFmtId="0" fontId="5" fillId="2" borderId="3" xfId="1" applyFont="1" applyFill="1" applyBorder="1" applyAlignment="1">
      <alignment vertical="top" wrapText="1"/>
    </xf>
    <xf numFmtId="0" fontId="5" fillId="2" borderId="3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vertical="top" wrapText="1"/>
    </xf>
    <xf numFmtId="164" fontId="5" fillId="2" borderId="3" xfId="2" applyNumberFormat="1" applyFont="1" applyFill="1" applyBorder="1"/>
    <xf numFmtId="0" fontId="5" fillId="2" borderId="3" xfId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/>
    </xf>
    <xf numFmtId="2" fontId="5" fillId="2" borderId="3" xfId="2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 wrapText="1"/>
    </xf>
    <xf numFmtId="164" fontId="6" fillId="2" borderId="3" xfId="2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top" wrapText="1"/>
    </xf>
    <xf numFmtId="2" fontId="6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1" xfId="1" applyFont="1" applyBorder="1"/>
    <xf numFmtId="0" fontId="5" fillId="2" borderId="1" xfId="1" applyFont="1" applyFill="1" applyBorder="1"/>
    <xf numFmtId="0" fontId="4" fillId="2" borderId="3" xfId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top" wrapText="1"/>
    </xf>
    <xf numFmtId="164" fontId="5" fillId="0" borderId="3" xfId="2" applyNumberFormat="1" applyFont="1" applyBorder="1"/>
    <xf numFmtId="165" fontId="5" fillId="2" borderId="3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4" fillId="0" borderId="0" xfId="1" applyAlignment="1">
      <alignment horizontal="center"/>
    </xf>
    <xf numFmtId="0" fontId="4" fillId="2" borderId="0" xfId="1" applyFill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top" wrapText="1"/>
    </xf>
    <xf numFmtId="164" fontId="6" fillId="2" borderId="8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0" fontId="3" fillId="2" borderId="0" xfId="1" applyFont="1" applyFill="1"/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164" fontId="4" fillId="0" borderId="0" xfId="1" applyNumberFormat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164" fontId="5" fillId="0" borderId="3" xfId="1" applyNumberFormat="1" applyFont="1" applyBorder="1" applyAlignment="1">
      <alignment horizontal="center" vertical="center" wrapText="1"/>
    </xf>
    <xf numFmtId="164" fontId="12" fillId="2" borderId="3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top" wrapText="1"/>
    </xf>
    <xf numFmtId="0" fontId="5" fillId="2" borderId="0" xfId="1" applyFont="1" applyFill="1" applyAlignment="1">
      <alignment horizontal="center" vertical="top" wrapText="1"/>
    </xf>
    <xf numFmtId="0" fontId="13" fillId="0" borderId="3" xfId="3" applyFont="1" applyBorder="1" applyAlignment="1">
      <alignment wrapText="1"/>
    </xf>
    <xf numFmtId="0" fontId="6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/>
    </xf>
    <xf numFmtId="0" fontId="4" fillId="2" borderId="6" xfId="1" applyFill="1" applyBorder="1" applyAlignment="1">
      <alignment horizontal="left"/>
    </xf>
    <xf numFmtId="0" fontId="4" fillId="2" borderId="7" xfId="1" applyFill="1" applyBorder="1" applyAlignment="1">
      <alignment horizontal="left"/>
    </xf>
    <xf numFmtId="0" fontId="6" fillId="2" borderId="0" xfId="1" applyFont="1" applyFill="1" applyAlignment="1">
      <alignment horizontal="center"/>
    </xf>
    <xf numFmtId="0" fontId="6" fillId="2" borderId="3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 wrapText="1"/>
    </xf>
    <xf numFmtId="0" fontId="5" fillId="2" borderId="3" xfId="1" applyFont="1" applyFill="1" applyBorder="1" applyAlignment="1">
      <alignment vertical="top" wrapText="1"/>
    </xf>
    <xf numFmtId="0" fontId="5" fillId="2" borderId="4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</cellXfs>
  <cellStyles count="4">
    <cellStyle name="Обычный" xfId="0" builtinId="0"/>
    <cellStyle name="Обычный 2" xfId="1" xr:uid="{00000000-0005-0000-0000-000031000000}"/>
    <cellStyle name="Обычный 3" xfId="3" xr:uid="{DE316527-97F8-4C06-87B6-9E3DD4A44566}"/>
    <cellStyle name="Обычный_Фин_план" xfId="2" xr:uid="{00000000-0005-0000-0000-000032000000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0;&#1080;&#1085;&#1087;&#1083;&#1072;&#1085;%202010%20&#1057;&#1050;&#1055;%20&#1047;&#1056;&#1057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.пл.13г."/>
      <sheetName val="амортизац.пл.12г."/>
      <sheetName val="амортизац.пл.11г."/>
      <sheetName val="амортизац.пл.13г.непр"/>
      <sheetName val="амортизац. ф."/>
      <sheetName val="другие помес.ф."/>
      <sheetName val="сбіт помес.ф."/>
      <sheetName val="админ.помесячно ф."/>
      <sheetName val="Админ сб проч 2013"/>
      <sheetName val="Лист1"/>
      <sheetName val="амортизация план"/>
      <sheetName val="амортизация 2011 факт"/>
      <sheetName val="стр392 (2012)"/>
      <sheetName val="р392 2012 для формы"/>
      <sheetName val="р392 2012"/>
      <sheetName val="Доп1 нов (2012)перед.27.06.12"/>
      <sheetName val="Доп1 нов (2012)2"/>
      <sheetName val="Доп1 нов (2012)"/>
      <sheetName val="общепроизводственн.2012 (3)"/>
      <sheetName val="общепроизводственн.2012 (2)"/>
      <sheetName val="общепроизводственн.2012"/>
      <sheetName val="зарплата 2012 Халецкая"/>
      <sheetName val="зарплата на 2012 год АУП (2)"/>
      <sheetName val="зарплата на 2012 год АУП"/>
      <sheetName val="Данные нов 2012 10.02.12 (2)"/>
      <sheetName val="Данные нов 2012 10.02.12"/>
      <sheetName val="р392 2012 (2)"/>
      <sheetName val="Лист2"/>
      <sheetName val="Данные нов 2012 (2)"/>
      <sheetName val="Данные нов 2012"/>
      <sheetName val="Частина основ (2012)"/>
      <sheetName val="р116 (2012)"/>
      <sheetName val="Частина основ (2)"/>
      <sheetName val="расшифр бюдж"/>
      <sheetName val="Частина основ"/>
      <sheetName val="План_произв нов"/>
      <sheetName val="Фонд оплати нов "/>
      <sheetName val="Матеріали нов"/>
      <sheetName val="План_ауп нов"/>
      <sheetName val="Вспомог_персонал нов"/>
      <sheetName val="Данные нов"/>
      <sheetName val="Доп1 нов"/>
      <sheetName val="Доп2"/>
      <sheetName val="Доп3"/>
      <sheetName val="р392"/>
      <sheetName val="р116"/>
      <sheetName val="стр39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3">
          <cell r="D33">
            <v>1</v>
          </cell>
          <cell r="E33">
            <v>1.4</v>
          </cell>
          <cell r="F33">
            <v>1.4</v>
          </cell>
          <cell r="G33">
            <v>1</v>
          </cell>
        </row>
      </sheetData>
      <sheetData sheetId="6" refreshError="1"/>
      <sheetData sheetId="7" refreshError="1">
        <row r="69">
          <cell r="E69">
            <v>14.2</v>
          </cell>
          <cell r="F69">
            <v>14</v>
          </cell>
          <cell r="J69">
            <v>14</v>
          </cell>
          <cell r="K69">
            <v>14</v>
          </cell>
        </row>
        <row r="70">
          <cell r="E70">
            <v>18.2</v>
          </cell>
          <cell r="F70">
            <v>18.2</v>
          </cell>
          <cell r="J70">
            <v>18.399999999999999</v>
          </cell>
          <cell r="K70">
            <v>18.2</v>
          </cell>
        </row>
        <row r="80">
          <cell r="E80">
            <v>2.2999999999999998</v>
          </cell>
          <cell r="F80">
            <v>2.4</v>
          </cell>
          <cell r="J80">
            <v>2.4</v>
          </cell>
          <cell r="K80">
            <v>2.2999999999999998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42D90-76FA-478A-8CC4-A58146F4BDA7}">
  <dimension ref="A1:WVE130"/>
  <sheetViews>
    <sheetView tabSelected="1" view="pageBreakPreview" zoomScaleNormal="100" workbookViewId="0">
      <selection activeCell="L3" sqref="L3:P3"/>
    </sheetView>
  </sheetViews>
  <sheetFormatPr defaultColWidth="9" defaultRowHeight="12.75"/>
  <cols>
    <col min="1" max="1" width="31.7109375" style="3" customWidth="1"/>
    <col min="2" max="2" width="9.28515625" style="3" customWidth="1"/>
    <col min="3" max="3" width="12.28515625" style="3" hidden="1" customWidth="1"/>
    <col min="4" max="4" width="7.85546875" style="3" hidden="1" customWidth="1"/>
    <col min="5" max="5" width="8" style="3" hidden="1" customWidth="1"/>
    <col min="6" max="6" width="7" style="3" hidden="1" customWidth="1"/>
    <col min="7" max="7" width="6.42578125" style="3" hidden="1" customWidth="1"/>
    <col min="8" max="8" width="6.5703125" style="3" hidden="1" customWidth="1"/>
    <col min="9" max="9" width="7" style="3" hidden="1" customWidth="1"/>
    <col min="10" max="10" width="12.42578125" style="4" customWidth="1"/>
    <col min="11" max="11" width="12.42578125" style="3" customWidth="1"/>
    <col min="12" max="12" width="11.7109375" style="3" customWidth="1"/>
    <col min="13" max="13" width="8.5703125" style="3" customWidth="1"/>
    <col min="14" max="14" width="8" style="3" customWidth="1"/>
    <col min="15" max="15" width="7.7109375" style="3" customWidth="1"/>
    <col min="16" max="16" width="8.28515625" style="3" customWidth="1"/>
    <col min="17" max="244" width="9" style="4"/>
    <col min="245" max="245" width="27.42578125" style="4" customWidth="1"/>
    <col min="246" max="246" width="6.85546875" style="4" customWidth="1"/>
    <col min="247" max="253" width="9" style="4" hidden="1" customWidth="1"/>
    <col min="254" max="254" width="8.7109375" style="4" customWidth="1"/>
    <col min="255" max="255" width="10" style="4" customWidth="1"/>
    <col min="256" max="256" width="8.7109375" style="4" customWidth="1"/>
    <col min="257" max="257" width="8.5703125" style="4" customWidth="1"/>
    <col min="258" max="258" width="8" style="4" customWidth="1"/>
    <col min="259" max="259" width="7.7109375" style="4" customWidth="1"/>
    <col min="260" max="260" width="8.28515625" style="4" customWidth="1"/>
    <col min="261" max="262" width="9.5703125" style="4" customWidth="1"/>
    <col min="263" max="263" width="20.140625" style="4" customWidth="1"/>
    <col min="264" max="500" width="9" style="4"/>
    <col min="501" max="501" width="27.42578125" style="4" customWidth="1"/>
    <col min="502" max="502" width="6.85546875" style="4" customWidth="1"/>
    <col min="503" max="509" width="9" style="4" hidden="1" customWidth="1"/>
    <col min="510" max="510" width="8.7109375" style="4" customWidth="1"/>
    <col min="511" max="511" width="10" style="4" customWidth="1"/>
    <col min="512" max="512" width="8.7109375" style="4" customWidth="1"/>
    <col min="513" max="513" width="8.5703125" style="4" customWidth="1"/>
    <col min="514" max="514" width="8" style="4" customWidth="1"/>
    <col min="515" max="515" width="7.7109375" style="4" customWidth="1"/>
    <col min="516" max="516" width="8.28515625" style="4" customWidth="1"/>
    <col min="517" max="518" width="9.5703125" style="4" customWidth="1"/>
    <col min="519" max="519" width="20.140625" style="4" customWidth="1"/>
    <col min="520" max="756" width="9" style="4"/>
    <col min="757" max="757" width="27.42578125" style="4" customWidth="1"/>
    <col min="758" max="758" width="6.85546875" style="4" customWidth="1"/>
    <col min="759" max="765" width="9" style="4" hidden="1" customWidth="1"/>
    <col min="766" max="766" width="8.7109375" style="4" customWidth="1"/>
    <col min="767" max="767" width="10" style="4" customWidth="1"/>
    <col min="768" max="768" width="8.7109375" style="4" customWidth="1"/>
    <col min="769" max="769" width="8.5703125" style="4" customWidth="1"/>
    <col min="770" max="770" width="8" style="4" customWidth="1"/>
    <col min="771" max="771" width="7.7109375" style="4" customWidth="1"/>
    <col min="772" max="772" width="8.28515625" style="4" customWidth="1"/>
    <col min="773" max="774" width="9.5703125" style="4" customWidth="1"/>
    <col min="775" max="775" width="20.140625" style="4" customWidth="1"/>
    <col min="776" max="1012" width="9" style="4"/>
    <col min="1013" max="1013" width="27.42578125" style="4" customWidth="1"/>
    <col min="1014" max="1014" width="6.85546875" style="4" customWidth="1"/>
    <col min="1015" max="1021" width="9" style="4" hidden="1" customWidth="1"/>
    <col min="1022" max="1022" width="8.7109375" style="4" customWidth="1"/>
    <col min="1023" max="1023" width="10" style="4" customWidth="1"/>
    <col min="1024" max="1024" width="8.7109375" style="4" customWidth="1"/>
    <col min="1025" max="1025" width="8.5703125" style="4" customWidth="1"/>
    <col min="1026" max="1026" width="8" style="4" customWidth="1"/>
    <col min="1027" max="1027" width="7.7109375" style="4" customWidth="1"/>
    <col min="1028" max="1028" width="8.28515625" style="4" customWidth="1"/>
    <col min="1029" max="1030" width="9.5703125" style="4" customWidth="1"/>
    <col min="1031" max="1031" width="20.140625" style="4" customWidth="1"/>
    <col min="1032" max="1268" width="9" style="4"/>
    <col min="1269" max="1269" width="27.42578125" style="4" customWidth="1"/>
    <col min="1270" max="1270" width="6.85546875" style="4" customWidth="1"/>
    <col min="1271" max="1277" width="9" style="4" hidden="1" customWidth="1"/>
    <col min="1278" max="1278" width="8.7109375" style="4" customWidth="1"/>
    <col min="1279" max="1279" width="10" style="4" customWidth="1"/>
    <col min="1280" max="1280" width="8.7109375" style="4" customWidth="1"/>
    <col min="1281" max="1281" width="8.5703125" style="4" customWidth="1"/>
    <col min="1282" max="1282" width="8" style="4" customWidth="1"/>
    <col min="1283" max="1283" width="7.7109375" style="4" customWidth="1"/>
    <col min="1284" max="1284" width="8.28515625" style="4" customWidth="1"/>
    <col min="1285" max="1286" width="9.5703125" style="4" customWidth="1"/>
    <col min="1287" max="1287" width="20.140625" style="4" customWidth="1"/>
    <col min="1288" max="1524" width="9" style="4"/>
    <col min="1525" max="1525" width="27.42578125" style="4" customWidth="1"/>
    <col min="1526" max="1526" width="6.85546875" style="4" customWidth="1"/>
    <col min="1527" max="1533" width="9" style="4" hidden="1" customWidth="1"/>
    <col min="1534" max="1534" width="8.7109375" style="4" customWidth="1"/>
    <col min="1535" max="1535" width="10" style="4" customWidth="1"/>
    <col min="1536" max="1536" width="8.7109375" style="4" customWidth="1"/>
    <col min="1537" max="1537" width="8.5703125" style="4" customWidth="1"/>
    <col min="1538" max="1538" width="8" style="4" customWidth="1"/>
    <col min="1539" max="1539" width="7.7109375" style="4" customWidth="1"/>
    <col min="1540" max="1540" width="8.28515625" style="4" customWidth="1"/>
    <col min="1541" max="1542" width="9.5703125" style="4" customWidth="1"/>
    <col min="1543" max="1543" width="20.140625" style="4" customWidth="1"/>
    <col min="1544" max="1780" width="9" style="4"/>
    <col min="1781" max="1781" width="27.42578125" style="4" customWidth="1"/>
    <col min="1782" max="1782" width="6.85546875" style="4" customWidth="1"/>
    <col min="1783" max="1789" width="9" style="4" hidden="1" customWidth="1"/>
    <col min="1790" max="1790" width="8.7109375" style="4" customWidth="1"/>
    <col min="1791" max="1791" width="10" style="4" customWidth="1"/>
    <col min="1792" max="1792" width="8.7109375" style="4" customWidth="1"/>
    <col min="1793" max="1793" width="8.5703125" style="4" customWidth="1"/>
    <col min="1794" max="1794" width="8" style="4" customWidth="1"/>
    <col min="1795" max="1795" width="7.7109375" style="4" customWidth="1"/>
    <col min="1796" max="1796" width="8.28515625" style="4" customWidth="1"/>
    <col min="1797" max="1798" width="9.5703125" style="4" customWidth="1"/>
    <col min="1799" max="1799" width="20.140625" style="4" customWidth="1"/>
    <col min="1800" max="2036" width="9" style="4"/>
    <col min="2037" max="2037" width="27.42578125" style="4" customWidth="1"/>
    <col min="2038" max="2038" width="6.85546875" style="4" customWidth="1"/>
    <col min="2039" max="2045" width="9" style="4" hidden="1" customWidth="1"/>
    <col min="2046" max="2046" width="8.7109375" style="4" customWidth="1"/>
    <col min="2047" max="2047" width="10" style="4" customWidth="1"/>
    <col min="2048" max="2048" width="8.7109375" style="4" customWidth="1"/>
    <col min="2049" max="2049" width="8.5703125" style="4" customWidth="1"/>
    <col min="2050" max="2050" width="8" style="4" customWidth="1"/>
    <col min="2051" max="2051" width="7.7109375" style="4" customWidth="1"/>
    <col min="2052" max="2052" width="8.28515625" style="4" customWidth="1"/>
    <col min="2053" max="2054" width="9.5703125" style="4" customWidth="1"/>
    <col min="2055" max="2055" width="20.140625" style="4" customWidth="1"/>
    <col min="2056" max="2292" width="9" style="4"/>
    <col min="2293" max="2293" width="27.42578125" style="4" customWidth="1"/>
    <col min="2294" max="2294" width="6.85546875" style="4" customWidth="1"/>
    <col min="2295" max="2301" width="9" style="4" hidden="1" customWidth="1"/>
    <col min="2302" max="2302" width="8.7109375" style="4" customWidth="1"/>
    <col min="2303" max="2303" width="10" style="4" customWidth="1"/>
    <col min="2304" max="2304" width="8.7109375" style="4" customWidth="1"/>
    <col min="2305" max="2305" width="8.5703125" style="4" customWidth="1"/>
    <col min="2306" max="2306" width="8" style="4" customWidth="1"/>
    <col min="2307" max="2307" width="7.7109375" style="4" customWidth="1"/>
    <col min="2308" max="2308" width="8.28515625" style="4" customWidth="1"/>
    <col min="2309" max="2310" width="9.5703125" style="4" customWidth="1"/>
    <col min="2311" max="2311" width="20.140625" style="4" customWidth="1"/>
    <col min="2312" max="2548" width="9" style="4"/>
    <col min="2549" max="2549" width="27.42578125" style="4" customWidth="1"/>
    <col min="2550" max="2550" width="6.85546875" style="4" customWidth="1"/>
    <col min="2551" max="2557" width="9" style="4" hidden="1" customWidth="1"/>
    <col min="2558" max="2558" width="8.7109375" style="4" customWidth="1"/>
    <col min="2559" max="2559" width="10" style="4" customWidth="1"/>
    <col min="2560" max="2560" width="8.7109375" style="4" customWidth="1"/>
    <col min="2561" max="2561" width="8.5703125" style="4" customWidth="1"/>
    <col min="2562" max="2562" width="8" style="4" customWidth="1"/>
    <col min="2563" max="2563" width="7.7109375" style="4" customWidth="1"/>
    <col min="2564" max="2564" width="8.28515625" style="4" customWidth="1"/>
    <col min="2565" max="2566" width="9.5703125" style="4" customWidth="1"/>
    <col min="2567" max="2567" width="20.140625" style="4" customWidth="1"/>
    <col min="2568" max="2804" width="9" style="4"/>
    <col min="2805" max="2805" width="27.42578125" style="4" customWidth="1"/>
    <col min="2806" max="2806" width="6.85546875" style="4" customWidth="1"/>
    <col min="2807" max="2813" width="9" style="4" hidden="1" customWidth="1"/>
    <col min="2814" max="2814" width="8.7109375" style="4" customWidth="1"/>
    <col min="2815" max="2815" width="10" style="4" customWidth="1"/>
    <col min="2816" max="2816" width="8.7109375" style="4" customWidth="1"/>
    <col min="2817" max="2817" width="8.5703125" style="4" customWidth="1"/>
    <col min="2818" max="2818" width="8" style="4" customWidth="1"/>
    <col min="2819" max="2819" width="7.7109375" style="4" customWidth="1"/>
    <col min="2820" max="2820" width="8.28515625" style="4" customWidth="1"/>
    <col min="2821" max="2822" width="9.5703125" style="4" customWidth="1"/>
    <col min="2823" max="2823" width="20.140625" style="4" customWidth="1"/>
    <col min="2824" max="3060" width="9" style="4"/>
    <col min="3061" max="3061" width="27.42578125" style="4" customWidth="1"/>
    <col min="3062" max="3062" width="6.85546875" style="4" customWidth="1"/>
    <col min="3063" max="3069" width="9" style="4" hidden="1" customWidth="1"/>
    <col min="3070" max="3070" width="8.7109375" style="4" customWidth="1"/>
    <col min="3071" max="3071" width="10" style="4" customWidth="1"/>
    <col min="3072" max="3072" width="8.7109375" style="4" customWidth="1"/>
    <col min="3073" max="3073" width="8.5703125" style="4" customWidth="1"/>
    <col min="3074" max="3074" width="8" style="4" customWidth="1"/>
    <col min="3075" max="3075" width="7.7109375" style="4" customWidth="1"/>
    <col min="3076" max="3076" width="8.28515625" style="4" customWidth="1"/>
    <col min="3077" max="3078" width="9.5703125" style="4" customWidth="1"/>
    <col min="3079" max="3079" width="20.140625" style="4" customWidth="1"/>
    <col min="3080" max="3316" width="9" style="4"/>
    <col min="3317" max="3317" width="27.42578125" style="4" customWidth="1"/>
    <col min="3318" max="3318" width="6.85546875" style="4" customWidth="1"/>
    <col min="3319" max="3325" width="9" style="4" hidden="1" customWidth="1"/>
    <col min="3326" max="3326" width="8.7109375" style="4" customWidth="1"/>
    <col min="3327" max="3327" width="10" style="4" customWidth="1"/>
    <col min="3328" max="3328" width="8.7109375" style="4" customWidth="1"/>
    <col min="3329" max="3329" width="8.5703125" style="4" customWidth="1"/>
    <col min="3330" max="3330" width="8" style="4" customWidth="1"/>
    <col min="3331" max="3331" width="7.7109375" style="4" customWidth="1"/>
    <col min="3332" max="3332" width="8.28515625" style="4" customWidth="1"/>
    <col min="3333" max="3334" width="9.5703125" style="4" customWidth="1"/>
    <col min="3335" max="3335" width="20.140625" style="4" customWidth="1"/>
    <col min="3336" max="3572" width="9" style="4"/>
    <col min="3573" max="3573" width="27.42578125" style="4" customWidth="1"/>
    <col min="3574" max="3574" width="6.85546875" style="4" customWidth="1"/>
    <col min="3575" max="3581" width="9" style="4" hidden="1" customWidth="1"/>
    <col min="3582" max="3582" width="8.7109375" style="4" customWidth="1"/>
    <col min="3583" max="3583" width="10" style="4" customWidth="1"/>
    <col min="3584" max="3584" width="8.7109375" style="4" customWidth="1"/>
    <col min="3585" max="3585" width="8.5703125" style="4" customWidth="1"/>
    <col min="3586" max="3586" width="8" style="4" customWidth="1"/>
    <col min="3587" max="3587" width="7.7109375" style="4" customWidth="1"/>
    <col min="3588" max="3588" width="8.28515625" style="4" customWidth="1"/>
    <col min="3589" max="3590" width="9.5703125" style="4" customWidth="1"/>
    <col min="3591" max="3591" width="20.140625" style="4" customWidth="1"/>
    <col min="3592" max="3828" width="9" style="4"/>
    <col min="3829" max="3829" width="27.42578125" style="4" customWidth="1"/>
    <col min="3830" max="3830" width="6.85546875" style="4" customWidth="1"/>
    <col min="3831" max="3837" width="9" style="4" hidden="1" customWidth="1"/>
    <col min="3838" max="3838" width="8.7109375" style="4" customWidth="1"/>
    <col min="3839" max="3839" width="10" style="4" customWidth="1"/>
    <col min="3840" max="3840" width="8.7109375" style="4" customWidth="1"/>
    <col min="3841" max="3841" width="8.5703125" style="4" customWidth="1"/>
    <col min="3842" max="3842" width="8" style="4" customWidth="1"/>
    <col min="3843" max="3843" width="7.7109375" style="4" customWidth="1"/>
    <col min="3844" max="3844" width="8.28515625" style="4" customWidth="1"/>
    <col min="3845" max="3846" width="9.5703125" style="4" customWidth="1"/>
    <col min="3847" max="3847" width="20.140625" style="4" customWidth="1"/>
    <col min="3848" max="4084" width="9" style="4"/>
    <col min="4085" max="4085" width="27.42578125" style="4" customWidth="1"/>
    <col min="4086" max="4086" width="6.85546875" style="4" customWidth="1"/>
    <col min="4087" max="4093" width="9" style="4" hidden="1" customWidth="1"/>
    <col min="4094" max="4094" width="8.7109375" style="4" customWidth="1"/>
    <col min="4095" max="4095" width="10" style="4" customWidth="1"/>
    <col min="4096" max="4096" width="8.7109375" style="4" customWidth="1"/>
    <col min="4097" max="4097" width="8.5703125" style="4" customWidth="1"/>
    <col min="4098" max="4098" width="8" style="4" customWidth="1"/>
    <col min="4099" max="4099" width="7.7109375" style="4" customWidth="1"/>
    <col min="4100" max="4100" width="8.28515625" style="4" customWidth="1"/>
    <col min="4101" max="4102" width="9.5703125" style="4" customWidth="1"/>
    <col min="4103" max="4103" width="20.140625" style="4" customWidth="1"/>
    <col min="4104" max="4340" width="9" style="4"/>
    <col min="4341" max="4341" width="27.42578125" style="4" customWidth="1"/>
    <col min="4342" max="4342" width="6.85546875" style="4" customWidth="1"/>
    <col min="4343" max="4349" width="9" style="4" hidden="1" customWidth="1"/>
    <col min="4350" max="4350" width="8.7109375" style="4" customWidth="1"/>
    <col min="4351" max="4351" width="10" style="4" customWidth="1"/>
    <col min="4352" max="4352" width="8.7109375" style="4" customWidth="1"/>
    <col min="4353" max="4353" width="8.5703125" style="4" customWidth="1"/>
    <col min="4354" max="4354" width="8" style="4" customWidth="1"/>
    <col min="4355" max="4355" width="7.7109375" style="4" customWidth="1"/>
    <col min="4356" max="4356" width="8.28515625" style="4" customWidth="1"/>
    <col min="4357" max="4358" width="9.5703125" style="4" customWidth="1"/>
    <col min="4359" max="4359" width="20.140625" style="4" customWidth="1"/>
    <col min="4360" max="4596" width="9" style="4"/>
    <col min="4597" max="4597" width="27.42578125" style="4" customWidth="1"/>
    <col min="4598" max="4598" width="6.85546875" style="4" customWidth="1"/>
    <col min="4599" max="4605" width="9" style="4" hidden="1" customWidth="1"/>
    <col min="4606" max="4606" width="8.7109375" style="4" customWidth="1"/>
    <col min="4607" max="4607" width="10" style="4" customWidth="1"/>
    <col min="4608" max="4608" width="8.7109375" style="4" customWidth="1"/>
    <col min="4609" max="4609" width="8.5703125" style="4" customWidth="1"/>
    <col min="4610" max="4610" width="8" style="4" customWidth="1"/>
    <col min="4611" max="4611" width="7.7109375" style="4" customWidth="1"/>
    <col min="4612" max="4612" width="8.28515625" style="4" customWidth="1"/>
    <col min="4613" max="4614" width="9.5703125" style="4" customWidth="1"/>
    <col min="4615" max="4615" width="20.140625" style="4" customWidth="1"/>
    <col min="4616" max="4852" width="9" style="4"/>
    <col min="4853" max="4853" width="27.42578125" style="4" customWidth="1"/>
    <col min="4854" max="4854" width="6.85546875" style="4" customWidth="1"/>
    <col min="4855" max="4861" width="9" style="4" hidden="1" customWidth="1"/>
    <col min="4862" max="4862" width="8.7109375" style="4" customWidth="1"/>
    <col min="4863" max="4863" width="10" style="4" customWidth="1"/>
    <col min="4864" max="4864" width="8.7109375" style="4" customWidth="1"/>
    <col min="4865" max="4865" width="8.5703125" style="4" customWidth="1"/>
    <col min="4866" max="4866" width="8" style="4" customWidth="1"/>
    <col min="4867" max="4867" width="7.7109375" style="4" customWidth="1"/>
    <col min="4868" max="4868" width="8.28515625" style="4" customWidth="1"/>
    <col min="4869" max="4870" width="9.5703125" style="4" customWidth="1"/>
    <col min="4871" max="4871" width="20.140625" style="4" customWidth="1"/>
    <col min="4872" max="5108" width="9" style="4"/>
    <col min="5109" max="5109" width="27.42578125" style="4" customWidth="1"/>
    <col min="5110" max="5110" width="6.85546875" style="4" customWidth="1"/>
    <col min="5111" max="5117" width="9" style="4" hidden="1" customWidth="1"/>
    <col min="5118" max="5118" width="8.7109375" style="4" customWidth="1"/>
    <col min="5119" max="5119" width="10" style="4" customWidth="1"/>
    <col min="5120" max="5120" width="8.7109375" style="4" customWidth="1"/>
    <col min="5121" max="5121" width="8.5703125" style="4" customWidth="1"/>
    <col min="5122" max="5122" width="8" style="4" customWidth="1"/>
    <col min="5123" max="5123" width="7.7109375" style="4" customWidth="1"/>
    <col min="5124" max="5124" width="8.28515625" style="4" customWidth="1"/>
    <col min="5125" max="5126" width="9.5703125" style="4" customWidth="1"/>
    <col min="5127" max="5127" width="20.140625" style="4" customWidth="1"/>
    <col min="5128" max="5364" width="9" style="4"/>
    <col min="5365" max="5365" width="27.42578125" style="4" customWidth="1"/>
    <col min="5366" max="5366" width="6.85546875" style="4" customWidth="1"/>
    <col min="5367" max="5373" width="9" style="4" hidden="1" customWidth="1"/>
    <col min="5374" max="5374" width="8.7109375" style="4" customWidth="1"/>
    <col min="5375" max="5375" width="10" style="4" customWidth="1"/>
    <col min="5376" max="5376" width="8.7109375" style="4" customWidth="1"/>
    <col min="5377" max="5377" width="8.5703125" style="4" customWidth="1"/>
    <col min="5378" max="5378" width="8" style="4" customWidth="1"/>
    <col min="5379" max="5379" width="7.7109375" style="4" customWidth="1"/>
    <col min="5380" max="5380" width="8.28515625" style="4" customWidth="1"/>
    <col min="5381" max="5382" width="9.5703125" style="4" customWidth="1"/>
    <col min="5383" max="5383" width="20.140625" style="4" customWidth="1"/>
    <col min="5384" max="5620" width="9" style="4"/>
    <col min="5621" max="5621" width="27.42578125" style="4" customWidth="1"/>
    <col min="5622" max="5622" width="6.85546875" style="4" customWidth="1"/>
    <col min="5623" max="5629" width="9" style="4" hidden="1" customWidth="1"/>
    <col min="5630" max="5630" width="8.7109375" style="4" customWidth="1"/>
    <col min="5631" max="5631" width="10" style="4" customWidth="1"/>
    <col min="5632" max="5632" width="8.7109375" style="4" customWidth="1"/>
    <col min="5633" max="5633" width="8.5703125" style="4" customWidth="1"/>
    <col min="5634" max="5634" width="8" style="4" customWidth="1"/>
    <col min="5635" max="5635" width="7.7109375" style="4" customWidth="1"/>
    <col min="5636" max="5636" width="8.28515625" style="4" customWidth="1"/>
    <col min="5637" max="5638" width="9.5703125" style="4" customWidth="1"/>
    <col min="5639" max="5639" width="20.140625" style="4" customWidth="1"/>
    <col min="5640" max="5876" width="9" style="4"/>
    <col min="5877" max="5877" width="27.42578125" style="4" customWidth="1"/>
    <col min="5878" max="5878" width="6.85546875" style="4" customWidth="1"/>
    <col min="5879" max="5885" width="9" style="4" hidden="1" customWidth="1"/>
    <col min="5886" max="5886" width="8.7109375" style="4" customWidth="1"/>
    <col min="5887" max="5887" width="10" style="4" customWidth="1"/>
    <col min="5888" max="5888" width="8.7109375" style="4" customWidth="1"/>
    <col min="5889" max="5889" width="8.5703125" style="4" customWidth="1"/>
    <col min="5890" max="5890" width="8" style="4" customWidth="1"/>
    <col min="5891" max="5891" width="7.7109375" style="4" customWidth="1"/>
    <col min="5892" max="5892" width="8.28515625" style="4" customWidth="1"/>
    <col min="5893" max="5894" width="9.5703125" style="4" customWidth="1"/>
    <col min="5895" max="5895" width="20.140625" style="4" customWidth="1"/>
    <col min="5896" max="6132" width="9" style="4"/>
    <col min="6133" max="6133" width="27.42578125" style="4" customWidth="1"/>
    <col min="6134" max="6134" width="6.85546875" style="4" customWidth="1"/>
    <col min="6135" max="6141" width="9" style="4" hidden="1" customWidth="1"/>
    <col min="6142" max="6142" width="8.7109375" style="4" customWidth="1"/>
    <col min="6143" max="6143" width="10" style="4" customWidth="1"/>
    <col min="6144" max="6144" width="8.7109375" style="4" customWidth="1"/>
    <col min="6145" max="6145" width="8.5703125" style="4" customWidth="1"/>
    <col min="6146" max="6146" width="8" style="4" customWidth="1"/>
    <col min="6147" max="6147" width="7.7109375" style="4" customWidth="1"/>
    <col min="6148" max="6148" width="8.28515625" style="4" customWidth="1"/>
    <col min="6149" max="6150" width="9.5703125" style="4" customWidth="1"/>
    <col min="6151" max="6151" width="20.140625" style="4" customWidth="1"/>
    <col min="6152" max="6388" width="9" style="4"/>
    <col min="6389" max="6389" width="27.42578125" style="4" customWidth="1"/>
    <col min="6390" max="6390" width="6.85546875" style="4" customWidth="1"/>
    <col min="6391" max="6397" width="9" style="4" hidden="1" customWidth="1"/>
    <col min="6398" max="6398" width="8.7109375" style="4" customWidth="1"/>
    <col min="6399" max="6399" width="10" style="4" customWidth="1"/>
    <col min="6400" max="6400" width="8.7109375" style="4" customWidth="1"/>
    <col min="6401" max="6401" width="8.5703125" style="4" customWidth="1"/>
    <col min="6402" max="6402" width="8" style="4" customWidth="1"/>
    <col min="6403" max="6403" width="7.7109375" style="4" customWidth="1"/>
    <col min="6404" max="6404" width="8.28515625" style="4" customWidth="1"/>
    <col min="6405" max="6406" width="9.5703125" style="4" customWidth="1"/>
    <col min="6407" max="6407" width="20.140625" style="4" customWidth="1"/>
    <col min="6408" max="6644" width="9" style="4"/>
    <col min="6645" max="6645" width="27.42578125" style="4" customWidth="1"/>
    <col min="6646" max="6646" width="6.85546875" style="4" customWidth="1"/>
    <col min="6647" max="6653" width="9" style="4" hidden="1" customWidth="1"/>
    <col min="6654" max="6654" width="8.7109375" style="4" customWidth="1"/>
    <col min="6655" max="6655" width="10" style="4" customWidth="1"/>
    <col min="6656" max="6656" width="8.7109375" style="4" customWidth="1"/>
    <col min="6657" max="6657" width="8.5703125" style="4" customWidth="1"/>
    <col min="6658" max="6658" width="8" style="4" customWidth="1"/>
    <col min="6659" max="6659" width="7.7109375" style="4" customWidth="1"/>
    <col min="6660" max="6660" width="8.28515625" style="4" customWidth="1"/>
    <col min="6661" max="6662" width="9.5703125" style="4" customWidth="1"/>
    <col min="6663" max="6663" width="20.140625" style="4" customWidth="1"/>
    <col min="6664" max="6900" width="9" style="4"/>
    <col min="6901" max="6901" width="27.42578125" style="4" customWidth="1"/>
    <col min="6902" max="6902" width="6.85546875" style="4" customWidth="1"/>
    <col min="6903" max="6909" width="9" style="4" hidden="1" customWidth="1"/>
    <col min="6910" max="6910" width="8.7109375" style="4" customWidth="1"/>
    <col min="6911" max="6911" width="10" style="4" customWidth="1"/>
    <col min="6912" max="6912" width="8.7109375" style="4" customWidth="1"/>
    <col min="6913" max="6913" width="8.5703125" style="4" customWidth="1"/>
    <col min="6914" max="6914" width="8" style="4" customWidth="1"/>
    <col min="6915" max="6915" width="7.7109375" style="4" customWidth="1"/>
    <col min="6916" max="6916" width="8.28515625" style="4" customWidth="1"/>
    <col min="6917" max="6918" width="9.5703125" style="4" customWidth="1"/>
    <col min="6919" max="6919" width="20.140625" style="4" customWidth="1"/>
    <col min="6920" max="7156" width="9" style="4"/>
    <col min="7157" max="7157" width="27.42578125" style="4" customWidth="1"/>
    <col min="7158" max="7158" width="6.85546875" style="4" customWidth="1"/>
    <col min="7159" max="7165" width="9" style="4" hidden="1" customWidth="1"/>
    <col min="7166" max="7166" width="8.7109375" style="4" customWidth="1"/>
    <col min="7167" max="7167" width="10" style="4" customWidth="1"/>
    <col min="7168" max="7168" width="8.7109375" style="4" customWidth="1"/>
    <col min="7169" max="7169" width="8.5703125" style="4" customWidth="1"/>
    <col min="7170" max="7170" width="8" style="4" customWidth="1"/>
    <col min="7171" max="7171" width="7.7109375" style="4" customWidth="1"/>
    <col min="7172" max="7172" width="8.28515625" style="4" customWidth="1"/>
    <col min="7173" max="7174" width="9.5703125" style="4" customWidth="1"/>
    <col min="7175" max="7175" width="20.140625" style="4" customWidth="1"/>
    <col min="7176" max="7412" width="9" style="4"/>
    <col min="7413" max="7413" width="27.42578125" style="4" customWidth="1"/>
    <col min="7414" max="7414" width="6.85546875" style="4" customWidth="1"/>
    <col min="7415" max="7421" width="9" style="4" hidden="1" customWidth="1"/>
    <col min="7422" max="7422" width="8.7109375" style="4" customWidth="1"/>
    <col min="7423" max="7423" width="10" style="4" customWidth="1"/>
    <col min="7424" max="7424" width="8.7109375" style="4" customWidth="1"/>
    <col min="7425" max="7425" width="8.5703125" style="4" customWidth="1"/>
    <col min="7426" max="7426" width="8" style="4" customWidth="1"/>
    <col min="7427" max="7427" width="7.7109375" style="4" customWidth="1"/>
    <col min="7428" max="7428" width="8.28515625" style="4" customWidth="1"/>
    <col min="7429" max="7430" width="9.5703125" style="4" customWidth="1"/>
    <col min="7431" max="7431" width="20.140625" style="4" customWidth="1"/>
    <col min="7432" max="7668" width="9" style="4"/>
    <col min="7669" max="7669" width="27.42578125" style="4" customWidth="1"/>
    <col min="7670" max="7670" width="6.85546875" style="4" customWidth="1"/>
    <col min="7671" max="7677" width="9" style="4" hidden="1" customWidth="1"/>
    <col min="7678" max="7678" width="8.7109375" style="4" customWidth="1"/>
    <col min="7679" max="7679" width="10" style="4" customWidth="1"/>
    <col min="7680" max="7680" width="8.7109375" style="4" customWidth="1"/>
    <col min="7681" max="7681" width="8.5703125" style="4" customWidth="1"/>
    <col min="7682" max="7682" width="8" style="4" customWidth="1"/>
    <col min="7683" max="7683" width="7.7109375" style="4" customWidth="1"/>
    <col min="7684" max="7684" width="8.28515625" style="4" customWidth="1"/>
    <col min="7685" max="7686" width="9.5703125" style="4" customWidth="1"/>
    <col min="7687" max="7687" width="20.140625" style="4" customWidth="1"/>
    <col min="7688" max="7924" width="9" style="4"/>
    <col min="7925" max="7925" width="27.42578125" style="4" customWidth="1"/>
    <col min="7926" max="7926" width="6.85546875" style="4" customWidth="1"/>
    <col min="7927" max="7933" width="9" style="4" hidden="1" customWidth="1"/>
    <col min="7934" max="7934" width="8.7109375" style="4" customWidth="1"/>
    <col min="7935" max="7935" width="10" style="4" customWidth="1"/>
    <col min="7936" max="7936" width="8.7109375" style="4" customWidth="1"/>
    <col min="7937" max="7937" width="8.5703125" style="4" customWidth="1"/>
    <col min="7938" max="7938" width="8" style="4" customWidth="1"/>
    <col min="7939" max="7939" width="7.7109375" style="4" customWidth="1"/>
    <col min="7940" max="7940" width="8.28515625" style="4" customWidth="1"/>
    <col min="7941" max="7942" width="9.5703125" style="4" customWidth="1"/>
    <col min="7943" max="7943" width="20.140625" style="4" customWidth="1"/>
    <col min="7944" max="8180" width="9" style="4"/>
    <col min="8181" max="8181" width="27.42578125" style="4" customWidth="1"/>
    <col min="8182" max="8182" width="6.85546875" style="4" customWidth="1"/>
    <col min="8183" max="8189" width="9" style="4" hidden="1" customWidth="1"/>
    <col min="8190" max="8190" width="8.7109375" style="4" customWidth="1"/>
    <col min="8191" max="8191" width="10" style="4" customWidth="1"/>
    <col min="8192" max="8192" width="8.7109375" style="4" customWidth="1"/>
    <col min="8193" max="8193" width="8.5703125" style="4" customWidth="1"/>
    <col min="8194" max="8194" width="8" style="4" customWidth="1"/>
    <col min="8195" max="8195" width="7.7109375" style="4" customWidth="1"/>
    <col min="8196" max="8196" width="8.28515625" style="4" customWidth="1"/>
    <col min="8197" max="8198" width="9.5703125" style="4" customWidth="1"/>
    <col min="8199" max="8199" width="20.140625" style="4" customWidth="1"/>
    <col min="8200" max="8436" width="9" style="4"/>
    <col min="8437" max="8437" width="27.42578125" style="4" customWidth="1"/>
    <col min="8438" max="8438" width="6.85546875" style="4" customWidth="1"/>
    <col min="8439" max="8445" width="9" style="4" hidden="1" customWidth="1"/>
    <col min="8446" max="8446" width="8.7109375" style="4" customWidth="1"/>
    <col min="8447" max="8447" width="10" style="4" customWidth="1"/>
    <col min="8448" max="8448" width="8.7109375" style="4" customWidth="1"/>
    <col min="8449" max="8449" width="8.5703125" style="4" customWidth="1"/>
    <col min="8450" max="8450" width="8" style="4" customWidth="1"/>
    <col min="8451" max="8451" width="7.7109375" style="4" customWidth="1"/>
    <col min="8452" max="8452" width="8.28515625" style="4" customWidth="1"/>
    <col min="8453" max="8454" width="9.5703125" style="4" customWidth="1"/>
    <col min="8455" max="8455" width="20.140625" style="4" customWidth="1"/>
    <col min="8456" max="8692" width="9" style="4"/>
    <col min="8693" max="8693" width="27.42578125" style="4" customWidth="1"/>
    <col min="8694" max="8694" width="6.85546875" style="4" customWidth="1"/>
    <col min="8695" max="8701" width="9" style="4" hidden="1" customWidth="1"/>
    <col min="8702" max="8702" width="8.7109375" style="4" customWidth="1"/>
    <col min="8703" max="8703" width="10" style="4" customWidth="1"/>
    <col min="8704" max="8704" width="8.7109375" style="4" customWidth="1"/>
    <col min="8705" max="8705" width="8.5703125" style="4" customWidth="1"/>
    <col min="8706" max="8706" width="8" style="4" customWidth="1"/>
    <col min="8707" max="8707" width="7.7109375" style="4" customWidth="1"/>
    <col min="8708" max="8708" width="8.28515625" style="4" customWidth="1"/>
    <col min="8709" max="8710" width="9.5703125" style="4" customWidth="1"/>
    <col min="8711" max="8711" width="20.140625" style="4" customWidth="1"/>
    <col min="8712" max="8948" width="9" style="4"/>
    <col min="8949" max="8949" width="27.42578125" style="4" customWidth="1"/>
    <col min="8950" max="8950" width="6.85546875" style="4" customWidth="1"/>
    <col min="8951" max="8957" width="9" style="4" hidden="1" customWidth="1"/>
    <col min="8958" max="8958" width="8.7109375" style="4" customWidth="1"/>
    <col min="8959" max="8959" width="10" style="4" customWidth="1"/>
    <col min="8960" max="8960" width="8.7109375" style="4" customWidth="1"/>
    <col min="8961" max="8961" width="8.5703125" style="4" customWidth="1"/>
    <col min="8962" max="8962" width="8" style="4" customWidth="1"/>
    <col min="8963" max="8963" width="7.7109375" style="4" customWidth="1"/>
    <col min="8964" max="8964" width="8.28515625" style="4" customWidth="1"/>
    <col min="8965" max="8966" width="9.5703125" style="4" customWidth="1"/>
    <col min="8967" max="8967" width="20.140625" style="4" customWidth="1"/>
    <col min="8968" max="9204" width="9" style="4"/>
    <col min="9205" max="9205" width="27.42578125" style="4" customWidth="1"/>
    <col min="9206" max="9206" width="6.85546875" style="4" customWidth="1"/>
    <col min="9207" max="9213" width="9" style="4" hidden="1" customWidth="1"/>
    <col min="9214" max="9214" width="8.7109375" style="4" customWidth="1"/>
    <col min="9215" max="9215" width="10" style="4" customWidth="1"/>
    <col min="9216" max="9216" width="8.7109375" style="4" customWidth="1"/>
    <col min="9217" max="9217" width="8.5703125" style="4" customWidth="1"/>
    <col min="9218" max="9218" width="8" style="4" customWidth="1"/>
    <col min="9219" max="9219" width="7.7109375" style="4" customWidth="1"/>
    <col min="9220" max="9220" width="8.28515625" style="4" customWidth="1"/>
    <col min="9221" max="9222" width="9.5703125" style="4" customWidth="1"/>
    <col min="9223" max="9223" width="20.140625" style="4" customWidth="1"/>
    <col min="9224" max="9460" width="9" style="4"/>
    <col min="9461" max="9461" width="27.42578125" style="4" customWidth="1"/>
    <col min="9462" max="9462" width="6.85546875" style="4" customWidth="1"/>
    <col min="9463" max="9469" width="9" style="4" hidden="1" customWidth="1"/>
    <col min="9470" max="9470" width="8.7109375" style="4" customWidth="1"/>
    <col min="9471" max="9471" width="10" style="4" customWidth="1"/>
    <col min="9472" max="9472" width="8.7109375" style="4" customWidth="1"/>
    <col min="9473" max="9473" width="8.5703125" style="4" customWidth="1"/>
    <col min="9474" max="9474" width="8" style="4" customWidth="1"/>
    <col min="9475" max="9475" width="7.7109375" style="4" customWidth="1"/>
    <col min="9476" max="9476" width="8.28515625" style="4" customWidth="1"/>
    <col min="9477" max="9478" width="9.5703125" style="4" customWidth="1"/>
    <col min="9479" max="9479" width="20.140625" style="4" customWidth="1"/>
    <col min="9480" max="9716" width="9" style="4"/>
    <col min="9717" max="9717" width="27.42578125" style="4" customWidth="1"/>
    <col min="9718" max="9718" width="6.85546875" style="4" customWidth="1"/>
    <col min="9719" max="9725" width="9" style="4" hidden="1" customWidth="1"/>
    <col min="9726" max="9726" width="8.7109375" style="4" customWidth="1"/>
    <col min="9727" max="9727" width="10" style="4" customWidth="1"/>
    <col min="9728" max="9728" width="8.7109375" style="4" customWidth="1"/>
    <col min="9729" max="9729" width="8.5703125" style="4" customWidth="1"/>
    <col min="9730" max="9730" width="8" style="4" customWidth="1"/>
    <col min="9731" max="9731" width="7.7109375" style="4" customWidth="1"/>
    <col min="9732" max="9732" width="8.28515625" style="4" customWidth="1"/>
    <col min="9733" max="9734" width="9.5703125" style="4" customWidth="1"/>
    <col min="9735" max="9735" width="20.140625" style="4" customWidth="1"/>
    <col min="9736" max="9972" width="9" style="4"/>
    <col min="9973" max="9973" width="27.42578125" style="4" customWidth="1"/>
    <col min="9974" max="9974" width="6.85546875" style="4" customWidth="1"/>
    <col min="9975" max="9981" width="9" style="4" hidden="1" customWidth="1"/>
    <col min="9982" max="9982" width="8.7109375" style="4" customWidth="1"/>
    <col min="9983" max="9983" width="10" style="4" customWidth="1"/>
    <col min="9984" max="9984" width="8.7109375" style="4" customWidth="1"/>
    <col min="9985" max="9985" width="8.5703125" style="4" customWidth="1"/>
    <col min="9986" max="9986" width="8" style="4" customWidth="1"/>
    <col min="9987" max="9987" width="7.7109375" style="4" customWidth="1"/>
    <col min="9988" max="9988" width="8.28515625" style="4" customWidth="1"/>
    <col min="9989" max="9990" width="9.5703125" style="4" customWidth="1"/>
    <col min="9991" max="9991" width="20.140625" style="4" customWidth="1"/>
    <col min="9992" max="10228" width="9" style="4"/>
    <col min="10229" max="10229" width="27.42578125" style="4" customWidth="1"/>
    <col min="10230" max="10230" width="6.85546875" style="4" customWidth="1"/>
    <col min="10231" max="10237" width="9" style="4" hidden="1" customWidth="1"/>
    <col min="10238" max="10238" width="8.7109375" style="4" customWidth="1"/>
    <col min="10239" max="10239" width="10" style="4" customWidth="1"/>
    <col min="10240" max="10240" width="8.7109375" style="4" customWidth="1"/>
    <col min="10241" max="10241" width="8.5703125" style="4" customWidth="1"/>
    <col min="10242" max="10242" width="8" style="4" customWidth="1"/>
    <col min="10243" max="10243" width="7.7109375" style="4" customWidth="1"/>
    <col min="10244" max="10244" width="8.28515625" style="4" customWidth="1"/>
    <col min="10245" max="10246" width="9.5703125" style="4" customWidth="1"/>
    <col min="10247" max="10247" width="20.140625" style="4" customWidth="1"/>
    <col min="10248" max="10484" width="9" style="4"/>
    <col min="10485" max="10485" width="27.42578125" style="4" customWidth="1"/>
    <col min="10486" max="10486" width="6.85546875" style="4" customWidth="1"/>
    <col min="10487" max="10493" width="9" style="4" hidden="1" customWidth="1"/>
    <col min="10494" max="10494" width="8.7109375" style="4" customWidth="1"/>
    <col min="10495" max="10495" width="10" style="4" customWidth="1"/>
    <col min="10496" max="10496" width="8.7109375" style="4" customWidth="1"/>
    <col min="10497" max="10497" width="8.5703125" style="4" customWidth="1"/>
    <col min="10498" max="10498" width="8" style="4" customWidth="1"/>
    <col min="10499" max="10499" width="7.7109375" style="4" customWidth="1"/>
    <col min="10500" max="10500" width="8.28515625" style="4" customWidth="1"/>
    <col min="10501" max="10502" width="9.5703125" style="4" customWidth="1"/>
    <col min="10503" max="10503" width="20.140625" style="4" customWidth="1"/>
    <col min="10504" max="10740" width="9" style="4"/>
    <col min="10741" max="10741" width="27.42578125" style="4" customWidth="1"/>
    <col min="10742" max="10742" width="6.85546875" style="4" customWidth="1"/>
    <col min="10743" max="10749" width="9" style="4" hidden="1" customWidth="1"/>
    <col min="10750" max="10750" width="8.7109375" style="4" customWidth="1"/>
    <col min="10751" max="10751" width="10" style="4" customWidth="1"/>
    <col min="10752" max="10752" width="8.7109375" style="4" customWidth="1"/>
    <col min="10753" max="10753" width="8.5703125" style="4" customWidth="1"/>
    <col min="10754" max="10754" width="8" style="4" customWidth="1"/>
    <col min="10755" max="10755" width="7.7109375" style="4" customWidth="1"/>
    <col min="10756" max="10756" width="8.28515625" style="4" customWidth="1"/>
    <col min="10757" max="10758" width="9.5703125" style="4" customWidth="1"/>
    <col min="10759" max="10759" width="20.140625" style="4" customWidth="1"/>
    <col min="10760" max="10996" width="9" style="4"/>
    <col min="10997" max="10997" width="27.42578125" style="4" customWidth="1"/>
    <col min="10998" max="10998" width="6.85546875" style="4" customWidth="1"/>
    <col min="10999" max="11005" width="9" style="4" hidden="1" customWidth="1"/>
    <col min="11006" max="11006" width="8.7109375" style="4" customWidth="1"/>
    <col min="11007" max="11007" width="10" style="4" customWidth="1"/>
    <col min="11008" max="11008" width="8.7109375" style="4" customWidth="1"/>
    <col min="11009" max="11009" width="8.5703125" style="4" customWidth="1"/>
    <col min="11010" max="11010" width="8" style="4" customWidth="1"/>
    <col min="11011" max="11011" width="7.7109375" style="4" customWidth="1"/>
    <col min="11012" max="11012" width="8.28515625" style="4" customWidth="1"/>
    <col min="11013" max="11014" width="9.5703125" style="4" customWidth="1"/>
    <col min="11015" max="11015" width="20.140625" style="4" customWidth="1"/>
    <col min="11016" max="11252" width="9" style="4"/>
    <col min="11253" max="11253" width="27.42578125" style="4" customWidth="1"/>
    <col min="11254" max="11254" width="6.85546875" style="4" customWidth="1"/>
    <col min="11255" max="11261" width="9" style="4" hidden="1" customWidth="1"/>
    <col min="11262" max="11262" width="8.7109375" style="4" customWidth="1"/>
    <col min="11263" max="11263" width="10" style="4" customWidth="1"/>
    <col min="11264" max="11264" width="8.7109375" style="4" customWidth="1"/>
    <col min="11265" max="11265" width="8.5703125" style="4" customWidth="1"/>
    <col min="11266" max="11266" width="8" style="4" customWidth="1"/>
    <col min="11267" max="11267" width="7.7109375" style="4" customWidth="1"/>
    <col min="11268" max="11268" width="8.28515625" style="4" customWidth="1"/>
    <col min="11269" max="11270" width="9.5703125" style="4" customWidth="1"/>
    <col min="11271" max="11271" width="20.140625" style="4" customWidth="1"/>
    <col min="11272" max="11508" width="9" style="4"/>
    <col min="11509" max="11509" width="27.42578125" style="4" customWidth="1"/>
    <col min="11510" max="11510" width="6.85546875" style="4" customWidth="1"/>
    <col min="11511" max="11517" width="9" style="4" hidden="1" customWidth="1"/>
    <col min="11518" max="11518" width="8.7109375" style="4" customWidth="1"/>
    <col min="11519" max="11519" width="10" style="4" customWidth="1"/>
    <col min="11520" max="11520" width="8.7109375" style="4" customWidth="1"/>
    <col min="11521" max="11521" width="8.5703125" style="4" customWidth="1"/>
    <col min="11522" max="11522" width="8" style="4" customWidth="1"/>
    <col min="11523" max="11523" width="7.7109375" style="4" customWidth="1"/>
    <col min="11524" max="11524" width="8.28515625" style="4" customWidth="1"/>
    <col min="11525" max="11526" width="9.5703125" style="4" customWidth="1"/>
    <col min="11527" max="11527" width="20.140625" style="4" customWidth="1"/>
    <col min="11528" max="11764" width="9" style="4"/>
    <col min="11765" max="11765" width="27.42578125" style="4" customWidth="1"/>
    <col min="11766" max="11766" width="6.85546875" style="4" customWidth="1"/>
    <col min="11767" max="11773" width="9" style="4" hidden="1" customWidth="1"/>
    <col min="11774" max="11774" width="8.7109375" style="4" customWidth="1"/>
    <col min="11775" max="11775" width="10" style="4" customWidth="1"/>
    <col min="11776" max="11776" width="8.7109375" style="4" customWidth="1"/>
    <col min="11777" max="11777" width="8.5703125" style="4" customWidth="1"/>
    <col min="11778" max="11778" width="8" style="4" customWidth="1"/>
    <col min="11779" max="11779" width="7.7109375" style="4" customWidth="1"/>
    <col min="11780" max="11780" width="8.28515625" style="4" customWidth="1"/>
    <col min="11781" max="11782" width="9.5703125" style="4" customWidth="1"/>
    <col min="11783" max="11783" width="20.140625" style="4" customWidth="1"/>
    <col min="11784" max="12020" width="9" style="4"/>
    <col min="12021" max="12021" width="27.42578125" style="4" customWidth="1"/>
    <col min="12022" max="12022" width="6.85546875" style="4" customWidth="1"/>
    <col min="12023" max="12029" width="9" style="4" hidden="1" customWidth="1"/>
    <col min="12030" max="12030" width="8.7109375" style="4" customWidth="1"/>
    <col min="12031" max="12031" width="10" style="4" customWidth="1"/>
    <col min="12032" max="12032" width="8.7109375" style="4" customWidth="1"/>
    <col min="12033" max="12033" width="8.5703125" style="4" customWidth="1"/>
    <col min="12034" max="12034" width="8" style="4" customWidth="1"/>
    <col min="12035" max="12035" width="7.7109375" style="4" customWidth="1"/>
    <col min="12036" max="12036" width="8.28515625" style="4" customWidth="1"/>
    <col min="12037" max="12038" width="9.5703125" style="4" customWidth="1"/>
    <col min="12039" max="12039" width="20.140625" style="4" customWidth="1"/>
    <col min="12040" max="12276" width="9" style="4"/>
    <col min="12277" max="12277" width="27.42578125" style="4" customWidth="1"/>
    <col min="12278" max="12278" width="6.85546875" style="4" customWidth="1"/>
    <col min="12279" max="12285" width="9" style="4" hidden="1" customWidth="1"/>
    <col min="12286" max="12286" width="8.7109375" style="4" customWidth="1"/>
    <col min="12287" max="12287" width="10" style="4" customWidth="1"/>
    <col min="12288" max="12288" width="8.7109375" style="4" customWidth="1"/>
    <col min="12289" max="12289" width="8.5703125" style="4" customWidth="1"/>
    <col min="12290" max="12290" width="8" style="4" customWidth="1"/>
    <col min="12291" max="12291" width="7.7109375" style="4" customWidth="1"/>
    <col min="12292" max="12292" width="8.28515625" style="4" customWidth="1"/>
    <col min="12293" max="12294" width="9.5703125" style="4" customWidth="1"/>
    <col min="12295" max="12295" width="20.140625" style="4" customWidth="1"/>
    <col min="12296" max="12532" width="9" style="4"/>
    <col min="12533" max="12533" width="27.42578125" style="4" customWidth="1"/>
    <col min="12534" max="12534" width="6.85546875" style="4" customWidth="1"/>
    <col min="12535" max="12541" width="9" style="4" hidden="1" customWidth="1"/>
    <col min="12542" max="12542" width="8.7109375" style="4" customWidth="1"/>
    <col min="12543" max="12543" width="10" style="4" customWidth="1"/>
    <col min="12544" max="12544" width="8.7109375" style="4" customWidth="1"/>
    <col min="12545" max="12545" width="8.5703125" style="4" customWidth="1"/>
    <col min="12546" max="12546" width="8" style="4" customWidth="1"/>
    <col min="12547" max="12547" width="7.7109375" style="4" customWidth="1"/>
    <col min="12548" max="12548" width="8.28515625" style="4" customWidth="1"/>
    <col min="12549" max="12550" width="9.5703125" style="4" customWidth="1"/>
    <col min="12551" max="12551" width="20.140625" style="4" customWidth="1"/>
    <col min="12552" max="12788" width="9" style="4"/>
    <col min="12789" max="12789" width="27.42578125" style="4" customWidth="1"/>
    <col min="12790" max="12790" width="6.85546875" style="4" customWidth="1"/>
    <col min="12791" max="12797" width="9" style="4" hidden="1" customWidth="1"/>
    <col min="12798" max="12798" width="8.7109375" style="4" customWidth="1"/>
    <col min="12799" max="12799" width="10" style="4" customWidth="1"/>
    <col min="12800" max="12800" width="8.7109375" style="4" customWidth="1"/>
    <col min="12801" max="12801" width="8.5703125" style="4" customWidth="1"/>
    <col min="12802" max="12802" width="8" style="4" customWidth="1"/>
    <col min="12803" max="12803" width="7.7109375" style="4" customWidth="1"/>
    <col min="12804" max="12804" width="8.28515625" style="4" customWidth="1"/>
    <col min="12805" max="12806" width="9.5703125" style="4" customWidth="1"/>
    <col min="12807" max="12807" width="20.140625" style="4" customWidth="1"/>
    <col min="12808" max="13044" width="9" style="4"/>
    <col min="13045" max="13045" width="27.42578125" style="4" customWidth="1"/>
    <col min="13046" max="13046" width="6.85546875" style="4" customWidth="1"/>
    <col min="13047" max="13053" width="9" style="4" hidden="1" customWidth="1"/>
    <col min="13054" max="13054" width="8.7109375" style="4" customWidth="1"/>
    <col min="13055" max="13055" width="10" style="4" customWidth="1"/>
    <col min="13056" max="13056" width="8.7109375" style="4" customWidth="1"/>
    <col min="13057" max="13057" width="8.5703125" style="4" customWidth="1"/>
    <col min="13058" max="13058" width="8" style="4" customWidth="1"/>
    <col min="13059" max="13059" width="7.7109375" style="4" customWidth="1"/>
    <col min="13060" max="13060" width="8.28515625" style="4" customWidth="1"/>
    <col min="13061" max="13062" width="9.5703125" style="4" customWidth="1"/>
    <col min="13063" max="13063" width="20.140625" style="4" customWidth="1"/>
    <col min="13064" max="13300" width="9" style="4"/>
    <col min="13301" max="13301" width="27.42578125" style="4" customWidth="1"/>
    <col min="13302" max="13302" width="6.85546875" style="4" customWidth="1"/>
    <col min="13303" max="13309" width="9" style="4" hidden="1" customWidth="1"/>
    <col min="13310" max="13310" width="8.7109375" style="4" customWidth="1"/>
    <col min="13311" max="13311" width="10" style="4" customWidth="1"/>
    <col min="13312" max="13312" width="8.7109375" style="4" customWidth="1"/>
    <col min="13313" max="13313" width="8.5703125" style="4" customWidth="1"/>
    <col min="13314" max="13314" width="8" style="4" customWidth="1"/>
    <col min="13315" max="13315" width="7.7109375" style="4" customWidth="1"/>
    <col min="13316" max="13316" width="8.28515625" style="4" customWidth="1"/>
    <col min="13317" max="13318" width="9.5703125" style="4" customWidth="1"/>
    <col min="13319" max="13319" width="20.140625" style="4" customWidth="1"/>
    <col min="13320" max="13556" width="9" style="4"/>
    <col min="13557" max="13557" width="27.42578125" style="4" customWidth="1"/>
    <col min="13558" max="13558" width="6.85546875" style="4" customWidth="1"/>
    <col min="13559" max="13565" width="9" style="4" hidden="1" customWidth="1"/>
    <col min="13566" max="13566" width="8.7109375" style="4" customWidth="1"/>
    <col min="13567" max="13567" width="10" style="4" customWidth="1"/>
    <col min="13568" max="13568" width="8.7109375" style="4" customWidth="1"/>
    <col min="13569" max="13569" width="8.5703125" style="4" customWidth="1"/>
    <col min="13570" max="13570" width="8" style="4" customWidth="1"/>
    <col min="13571" max="13571" width="7.7109375" style="4" customWidth="1"/>
    <col min="13572" max="13572" width="8.28515625" style="4" customWidth="1"/>
    <col min="13573" max="13574" width="9.5703125" style="4" customWidth="1"/>
    <col min="13575" max="13575" width="20.140625" style="4" customWidth="1"/>
    <col min="13576" max="13812" width="9" style="4"/>
    <col min="13813" max="13813" width="27.42578125" style="4" customWidth="1"/>
    <col min="13814" max="13814" width="6.85546875" style="4" customWidth="1"/>
    <col min="13815" max="13821" width="9" style="4" hidden="1" customWidth="1"/>
    <col min="13822" max="13822" width="8.7109375" style="4" customWidth="1"/>
    <col min="13823" max="13823" width="10" style="4" customWidth="1"/>
    <col min="13824" max="13824" width="8.7109375" style="4" customWidth="1"/>
    <col min="13825" max="13825" width="8.5703125" style="4" customWidth="1"/>
    <col min="13826" max="13826" width="8" style="4" customWidth="1"/>
    <col min="13827" max="13827" width="7.7109375" style="4" customWidth="1"/>
    <col min="13828" max="13828" width="8.28515625" style="4" customWidth="1"/>
    <col min="13829" max="13830" width="9.5703125" style="4" customWidth="1"/>
    <col min="13831" max="13831" width="20.140625" style="4" customWidth="1"/>
    <col min="13832" max="14068" width="9" style="4"/>
    <col min="14069" max="14069" width="27.42578125" style="4" customWidth="1"/>
    <col min="14070" max="14070" width="6.85546875" style="4" customWidth="1"/>
    <col min="14071" max="14077" width="9" style="4" hidden="1" customWidth="1"/>
    <col min="14078" max="14078" width="8.7109375" style="4" customWidth="1"/>
    <col min="14079" max="14079" width="10" style="4" customWidth="1"/>
    <col min="14080" max="14080" width="8.7109375" style="4" customWidth="1"/>
    <col min="14081" max="14081" width="8.5703125" style="4" customWidth="1"/>
    <col min="14082" max="14082" width="8" style="4" customWidth="1"/>
    <col min="14083" max="14083" width="7.7109375" style="4" customWidth="1"/>
    <col min="14084" max="14084" width="8.28515625" style="4" customWidth="1"/>
    <col min="14085" max="14086" width="9.5703125" style="4" customWidth="1"/>
    <col min="14087" max="14087" width="20.140625" style="4" customWidth="1"/>
    <col min="14088" max="14324" width="9" style="4"/>
    <col min="14325" max="14325" width="27.42578125" style="4" customWidth="1"/>
    <col min="14326" max="14326" width="6.85546875" style="4" customWidth="1"/>
    <col min="14327" max="14333" width="9" style="4" hidden="1" customWidth="1"/>
    <col min="14334" max="14334" width="8.7109375" style="4" customWidth="1"/>
    <col min="14335" max="14335" width="10" style="4" customWidth="1"/>
    <col min="14336" max="14336" width="8.7109375" style="4" customWidth="1"/>
    <col min="14337" max="14337" width="8.5703125" style="4" customWidth="1"/>
    <col min="14338" max="14338" width="8" style="4" customWidth="1"/>
    <col min="14339" max="14339" width="7.7109375" style="4" customWidth="1"/>
    <col min="14340" max="14340" width="8.28515625" style="4" customWidth="1"/>
    <col min="14341" max="14342" width="9.5703125" style="4" customWidth="1"/>
    <col min="14343" max="14343" width="20.140625" style="4" customWidth="1"/>
    <col min="14344" max="14580" width="9" style="4"/>
    <col min="14581" max="14581" width="27.42578125" style="4" customWidth="1"/>
    <col min="14582" max="14582" width="6.85546875" style="4" customWidth="1"/>
    <col min="14583" max="14589" width="9" style="4" hidden="1" customWidth="1"/>
    <col min="14590" max="14590" width="8.7109375" style="4" customWidth="1"/>
    <col min="14591" max="14591" width="10" style="4" customWidth="1"/>
    <col min="14592" max="14592" width="8.7109375" style="4" customWidth="1"/>
    <col min="14593" max="14593" width="8.5703125" style="4" customWidth="1"/>
    <col min="14594" max="14594" width="8" style="4" customWidth="1"/>
    <col min="14595" max="14595" width="7.7109375" style="4" customWidth="1"/>
    <col min="14596" max="14596" width="8.28515625" style="4" customWidth="1"/>
    <col min="14597" max="14598" width="9.5703125" style="4" customWidth="1"/>
    <col min="14599" max="14599" width="20.140625" style="4" customWidth="1"/>
    <col min="14600" max="14836" width="9" style="4"/>
    <col min="14837" max="14837" width="27.42578125" style="4" customWidth="1"/>
    <col min="14838" max="14838" width="6.85546875" style="4" customWidth="1"/>
    <col min="14839" max="14845" width="9" style="4" hidden="1" customWidth="1"/>
    <col min="14846" max="14846" width="8.7109375" style="4" customWidth="1"/>
    <col min="14847" max="14847" width="10" style="4" customWidth="1"/>
    <col min="14848" max="14848" width="8.7109375" style="4" customWidth="1"/>
    <col min="14849" max="14849" width="8.5703125" style="4" customWidth="1"/>
    <col min="14850" max="14850" width="8" style="4" customWidth="1"/>
    <col min="14851" max="14851" width="7.7109375" style="4" customWidth="1"/>
    <col min="14852" max="14852" width="8.28515625" style="4" customWidth="1"/>
    <col min="14853" max="14854" width="9.5703125" style="4" customWidth="1"/>
    <col min="14855" max="14855" width="20.140625" style="4" customWidth="1"/>
    <col min="14856" max="15092" width="9" style="4"/>
    <col min="15093" max="15093" width="27.42578125" style="4" customWidth="1"/>
    <col min="15094" max="15094" width="6.85546875" style="4" customWidth="1"/>
    <col min="15095" max="15101" width="9" style="4" hidden="1" customWidth="1"/>
    <col min="15102" max="15102" width="8.7109375" style="4" customWidth="1"/>
    <col min="15103" max="15103" width="10" style="4" customWidth="1"/>
    <col min="15104" max="15104" width="8.7109375" style="4" customWidth="1"/>
    <col min="15105" max="15105" width="8.5703125" style="4" customWidth="1"/>
    <col min="15106" max="15106" width="8" style="4" customWidth="1"/>
    <col min="15107" max="15107" width="7.7109375" style="4" customWidth="1"/>
    <col min="15108" max="15108" width="8.28515625" style="4" customWidth="1"/>
    <col min="15109" max="15110" width="9.5703125" style="4" customWidth="1"/>
    <col min="15111" max="15111" width="20.140625" style="4" customWidth="1"/>
    <col min="15112" max="15348" width="9" style="4"/>
    <col min="15349" max="15349" width="27.42578125" style="4" customWidth="1"/>
    <col min="15350" max="15350" width="6.85546875" style="4" customWidth="1"/>
    <col min="15351" max="15357" width="9" style="4" hidden="1" customWidth="1"/>
    <col min="15358" max="15358" width="8.7109375" style="4" customWidth="1"/>
    <col min="15359" max="15359" width="10" style="4" customWidth="1"/>
    <col min="15360" max="15360" width="8.7109375" style="4" customWidth="1"/>
    <col min="15361" max="15361" width="8.5703125" style="4" customWidth="1"/>
    <col min="15362" max="15362" width="8" style="4" customWidth="1"/>
    <col min="15363" max="15363" width="7.7109375" style="4" customWidth="1"/>
    <col min="15364" max="15364" width="8.28515625" style="4" customWidth="1"/>
    <col min="15365" max="15366" width="9.5703125" style="4" customWidth="1"/>
    <col min="15367" max="15367" width="20.140625" style="4" customWidth="1"/>
    <col min="15368" max="15604" width="9" style="4"/>
    <col min="15605" max="15605" width="27.42578125" style="4" customWidth="1"/>
    <col min="15606" max="15606" width="6.85546875" style="4" customWidth="1"/>
    <col min="15607" max="15613" width="9" style="4" hidden="1" customWidth="1"/>
    <col min="15614" max="15614" width="8.7109375" style="4" customWidth="1"/>
    <col min="15615" max="15615" width="10" style="4" customWidth="1"/>
    <col min="15616" max="15616" width="8.7109375" style="4" customWidth="1"/>
    <col min="15617" max="15617" width="8.5703125" style="4" customWidth="1"/>
    <col min="15618" max="15618" width="8" style="4" customWidth="1"/>
    <col min="15619" max="15619" width="7.7109375" style="4" customWidth="1"/>
    <col min="15620" max="15620" width="8.28515625" style="4" customWidth="1"/>
    <col min="15621" max="15622" width="9.5703125" style="4" customWidth="1"/>
    <col min="15623" max="15623" width="20.140625" style="4" customWidth="1"/>
    <col min="15624" max="15860" width="9" style="4"/>
    <col min="15861" max="15861" width="27.42578125" style="4" customWidth="1"/>
    <col min="15862" max="15862" width="6.85546875" style="4" customWidth="1"/>
    <col min="15863" max="15869" width="9" style="4" hidden="1" customWidth="1"/>
    <col min="15870" max="15870" width="8.7109375" style="4" customWidth="1"/>
    <col min="15871" max="15871" width="10" style="4" customWidth="1"/>
    <col min="15872" max="15872" width="8.7109375" style="4" customWidth="1"/>
    <col min="15873" max="15873" width="8.5703125" style="4" customWidth="1"/>
    <col min="15874" max="15874" width="8" style="4" customWidth="1"/>
    <col min="15875" max="15875" width="7.7109375" style="4" customWidth="1"/>
    <col min="15876" max="15876" width="8.28515625" style="4" customWidth="1"/>
    <col min="15877" max="15878" width="9.5703125" style="4" customWidth="1"/>
    <col min="15879" max="15879" width="20.140625" style="4" customWidth="1"/>
    <col min="15880" max="16116" width="9" style="4"/>
    <col min="16117" max="16117" width="27.42578125" style="4" customWidth="1"/>
    <col min="16118" max="16118" width="6.85546875" style="4" customWidth="1"/>
    <col min="16119" max="16125" width="9" style="4" hidden="1" customWidth="1"/>
    <col min="16126" max="16126" width="8.7109375" style="4" customWidth="1"/>
    <col min="16127" max="16127" width="10" style="4" customWidth="1"/>
    <col min="16128" max="16128" width="8.7109375" style="4" customWidth="1"/>
    <col min="16129" max="16129" width="8.5703125" style="4" customWidth="1"/>
    <col min="16130" max="16130" width="8" style="4" customWidth="1"/>
    <col min="16131" max="16131" width="7.7109375" style="4" customWidth="1"/>
    <col min="16132" max="16132" width="8.28515625" style="4" customWidth="1"/>
    <col min="16133" max="16134" width="9.5703125" style="4" customWidth="1"/>
    <col min="16135" max="16135" width="20.140625" style="4" customWidth="1"/>
    <col min="16136" max="16384" width="9" style="4"/>
  </cols>
  <sheetData>
    <row r="1" spans="1:16" ht="18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30"/>
      <c r="K1" s="30"/>
      <c r="L1" s="30" t="s">
        <v>1</v>
      </c>
      <c r="M1" s="5"/>
      <c r="N1" s="5"/>
      <c r="O1" s="5"/>
      <c r="P1" s="5"/>
    </row>
    <row r="2" spans="1:16" ht="61.5" customHeight="1">
      <c r="A2" s="6" t="s">
        <v>2</v>
      </c>
      <c r="B2" s="5"/>
      <c r="C2" s="5"/>
      <c r="D2" s="5"/>
      <c r="E2" s="5"/>
      <c r="F2" s="5"/>
      <c r="G2" s="5"/>
      <c r="H2" s="5"/>
      <c r="I2" s="5"/>
      <c r="J2" s="30"/>
      <c r="K2" s="30"/>
      <c r="L2" s="59" t="s">
        <v>183</v>
      </c>
      <c r="M2" s="59"/>
      <c r="N2" s="59"/>
      <c r="O2" s="59"/>
      <c r="P2" s="59"/>
    </row>
    <row r="3" spans="1:16" ht="18" customHeight="1">
      <c r="A3" s="5"/>
      <c r="B3" s="5"/>
      <c r="C3" s="5"/>
      <c r="D3" s="5"/>
      <c r="E3" s="5"/>
      <c r="F3" s="5"/>
      <c r="G3" s="5"/>
      <c r="H3" s="5"/>
      <c r="I3" s="5"/>
      <c r="J3" s="30"/>
      <c r="K3" s="30"/>
      <c r="L3" s="60" t="s">
        <v>190</v>
      </c>
      <c r="M3" s="60"/>
      <c r="N3" s="60"/>
      <c r="O3" s="60"/>
      <c r="P3" s="60"/>
    </row>
    <row r="4" spans="1:16" ht="18" customHeight="1">
      <c r="A4" s="5"/>
      <c r="B4" s="5"/>
      <c r="C4" s="5"/>
      <c r="D4" s="5"/>
      <c r="E4" s="5"/>
      <c r="F4" s="5"/>
      <c r="G4" s="5"/>
      <c r="H4" s="5"/>
      <c r="I4" s="5"/>
      <c r="J4" s="30"/>
      <c r="K4" s="30"/>
      <c r="L4" s="30"/>
      <c r="M4" s="5"/>
      <c r="N4" s="5"/>
      <c r="O4" s="5"/>
      <c r="P4" s="5"/>
    </row>
    <row r="5" spans="1:16" ht="12" customHeight="1">
      <c r="A5" s="5"/>
      <c r="B5" s="5"/>
      <c r="C5" s="5"/>
      <c r="D5" s="5"/>
      <c r="E5" s="5" t="s">
        <v>3</v>
      </c>
      <c r="F5" s="5"/>
      <c r="G5" s="5"/>
      <c r="H5" s="5"/>
      <c r="I5" s="5"/>
      <c r="J5" s="30"/>
      <c r="K5" s="30"/>
      <c r="L5" s="30" t="s">
        <v>4</v>
      </c>
      <c r="M5" s="5"/>
      <c r="N5" s="5"/>
      <c r="O5" s="5"/>
      <c r="P5" s="5"/>
    </row>
    <row r="6" spans="1:16" ht="24" customHeight="1">
      <c r="A6" s="7" t="s">
        <v>5</v>
      </c>
      <c r="B6" s="7"/>
      <c r="C6" s="7"/>
      <c r="D6" s="7"/>
      <c r="E6" s="7" t="s">
        <v>6</v>
      </c>
      <c r="F6" s="7"/>
      <c r="G6" s="7"/>
      <c r="H6" s="7"/>
      <c r="I6" s="7"/>
      <c r="J6" s="31"/>
      <c r="K6" s="30"/>
      <c r="L6" s="32"/>
      <c r="M6" s="33"/>
      <c r="N6" s="5" t="s">
        <v>7</v>
      </c>
      <c r="O6" s="5"/>
      <c r="P6" s="5"/>
    </row>
    <row r="7" spans="1:16" ht="24" customHeight="1">
      <c r="D7" s="5"/>
      <c r="E7" s="5"/>
      <c r="F7" s="5"/>
      <c r="G7" s="5"/>
      <c r="J7" s="3"/>
    </row>
    <row r="8" spans="1:16" ht="24" customHeight="1">
      <c r="D8" s="5"/>
      <c r="E8" s="5"/>
      <c r="F8" s="5"/>
      <c r="G8" s="5"/>
      <c r="J8" s="3"/>
      <c r="M8" s="61" t="s">
        <v>8</v>
      </c>
      <c r="N8" s="62"/>
      <c r="O8" s="34" t="s">
        <v>9</v>
      </c>
    </row>
    <row r="9" spans="1:16" ht="12.75" customHeight="1">
      <c r="D9" s="5"/>
      <c r="E9" s="5"/>
      <c r="F9" s="5"/>
      <c r="G9" s="5"/>
      <c r="J9" s="3"/>
      <c r="M9" s="61" t="s">
        <v>10</v>
      </c>
      <c r="N9" s="62"/>
      <c r="O9" s="34"/>
    </row>
    <row r="10" spans="1:16" ht="12.75" customHeight="1">
      <c r="A10" s="5"/>
      <c r="B10" s="5"/>
      <c r="C10" s="5"/>
      <c r="D10" s="5"/>
      <c r="E10" s="5"/>
      <c r="F10" s="5"/>
      <c r="G10" s="5"/>
      <c r="H10" s="5"/>
      <c r="I10" s="5"/>
      <c r="J10" s="30"/>
      <c r="K10" s="5"/>
      <c r="L10" s="5"/>
      <c r="M10" s="5"/>
      <c r="N10" s="5"/>
      <c r="O10" s="5"/>
      <c r="P10" s="5"/>
    </row>
    <row r="11" spans="1:16" ht="15.6" customHeight="1">
      <c r="A11" s="63" t="s">
        <v>174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</row>
    <row r="12" spans="1:16" ht="8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43.5" customHeight="1">
      <c r="A13" s="57" t="s">
        <v>175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1:16" ht="12" customHeight="1">
      <c r="A14" s="65" t="s">
        <v>182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ht="33.75" customHeight="1">
      <c r="A15" s="9" t="s">
        <v>11</v>
      </c>
      <c r="B15" s="66" t="s">
        <v>12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1:16" ht="26.25" customHeight="1">
      <c r="A16" s="10" t="s">
        <v>13</v>
      </c>
      <c r="B16" s="67" t="s">
        <v>14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1:16" ht="32.25" customHeight="1">
      <c r="A17" s="10" t="s">
        <v>15</v>
      </c>
      <c r="B17" s="68" t="s">
        <v>176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ht="21" customHeight="1">
      <c r="A18" s="11" t="s">
        <v>16</v>
      </c>
      <c r="B18" s="12" t="s">
        <v>17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5.75">
      <c r="A19" s="5"/>
      <c r="B19" s="5"/>
      <c r="C19" s="5"/>
      <c r="D19" s="5"/>
      <c r="E19" s="5"/>
      <c r="F19" s="5"/>
      <c r="G19" s="5"/>
      <c r="H19" s="5"/>
      <c r="I19" s="5"/>
      <c r="J19" s="30"/>
      <c r="K19" s="5"/>
      <c r="L19" s="5"/>
      <c r="M19" s="5"/>
      <c r="N19" s="5"/>
      <c r="O19" s="5"/>
      <c r="P19" s="5"/>
    </row>
    <row r="20" spans="1:16" ht="15.75">
      <c r="A20" s="8" t="s">
        <v>18</v>
      </c>
      <c r="B20" s="5"/>
      <c r="C20" s="5"/>
      <c r="D20" s="5"/>
      <c r="E20" s="5"/>
      <c r="F20" s="5"/>
      <c r="G20" s="5"/>
      <c r="H20" s="5"/>
      <c r="I20" s="5"/>
      <c r="J20" s="30"/>
      <c r="K20" s="5"/>
      <c r="L20" s="5"/>
      <c r="M20" s="5"/>
      <c r="N20" s="5"/>
      <c r="O20" s="5"/>
      <c r="P20" s="5"/>
    </row>
    <row r="21" spans="1:16" ht="20.25" customHeight="1">
      <c r="A21" s="8" t="s">
        <v>19</v>
      </c>
      <c r="B21" s="5"/>
      <c r="C21" s="5"/>
      <c r="D21" s="5"/>
      <c r="E21" s="5"/>
      <c r="F21" s="5"/>
      <c r="G21" s="5"/>
      <c r="H21" s="5"/>
      <c r="I21" s="5"/>
      <c r="J21" s="30"/>
      <c r="K21" s="5"/>
      <c r="L21" s="5"/>
      <c r="M21" s="5"/>
      <c r="N21" s="5"/>
      <c r="O21" s="5"/>
      <c r="P21" s="5"/>
    </row>
    <row r="22" spans="1:16" ht="30" customHeight="1">
      <c r="A22" s="69"/>
      <c r="B22" s="70" t="s">
        <v>20</v>
      </c>
      <c r="C22" s="70" t="s">
        <v>21</v>
      </c>
      <c r="D22" s="70" t="s">
        <v>22</v>
      </c>
      <c r="E22" s="70" t="s">
        <v>23</v>
      </c>
      <c r="F22" s="72" t="s">
        <v>24</v>
      </c>
      <c r="G22" s="72"/>
      <c r="H22" s="72"/>
      <c r="I22" s="72"/>
      <c r="J22" s="73" t="s">
        <v>177</v>
      </c>
      <c r="K22" s="70" t="s">
        <v>178</v>
      </c>
      <c r="L22" s="70" t="s">
        <v>179</v>
      </c>
      <c r="M22" s="72" t="s">
        <v>24</v>
      </c>
      <c r="N22" s="72"/>
      <c r="O22" s="72"/>
      <c r="P22" s="72"/>
    </row>
    <row r="23" spans="1:16" ht="37.5" customHeight="1">
      <c r="A23" s="69"/>
      <c r="B23" s="71"/>
      <c r="C23" s="71"/>
      <c r="D23" s="71"/>
      <c r="E23" s="71"/>
      <c r="F23" s="15" t="s">
        <v>25</v>
      </c>
      <c r="G23" s="15" t="s">
        <v>26</v>
      </c>
      <c r="H23" s="15" t="s">
        <v>27</v>
      </c>
      <c r="I23" s="15" t="s">
        <v>28</v>
      </c>
      <c r="J23" s="74"/>
      <c r="K23" s="71"/>
      <c r="L23" s="71"/>
      <c r="M23" s="15" t="s">
        <v>25</v>
      </c>
      <c r="N23" s="15" t="s">
        <v>26</v>
      </c>
      <c r="O23" s="15" t="s">
        <v>27</v>
      </c>
      <c r="P23" s="15" t="s">
        <v>28</v>
      </c>
    </row>
    <row r="24" spans="1:16" ht="15.75">
      <c r="A24" s="15">
        <v>1</v>
      </c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5">
        <v>9</v>
      </c>
      <c r="J24" s="35"/>
      <c r="K24" s="15"/>
      <c r="L24" s="15"/>
      <c r="M24" s="15">
        <v>6</v>
      </c>
      <c r="N24" s="15">
        <v>7</v>
      </c>
      <c r="O24" s="15">
        <v>8</v>
      </c>
      <c r="P24" s="15">
        <v>9</v>
      </c>
    </row>
    <row r="25" spans="1:16" ht="17.25" customHeight="1">
      <c r="A25" s="16" t="s">
        <v>29</v>
      </c>
      <c r="B25" s="15"/>
      <c r="C25" s="15"/>
      <c r="D25" s="17"/>
      <c r="E25" s="17"/>
      <c r="F25" s="17"/>
      <c r="G25" s="17"/>
      <c r="H25" s="17"/>
      <c r="I25" s="17"/>
      <c r="J25" s="36"/>
      <c r="K25" s="17"/>
      <c r="L25" s="17"/>
      <c r="M25" s="17"/>
      <c r="N25" s="17"/>
      <c r="O25" s="17"/>
      <c r="P25" s="17"/>
    </row>
    <row r="26" spans="1:16" ht="49.5" customHeight="1">
      <c r="A26" s="14" t="s">
        <v>30</v>
      </c>
      <c r="B26" s="18">
        <v>1</v>
      </c>
      <c r="C26" s="18">
        <v>4268.6000000000004</v>
      </c>
      <c r="D26" s="18">
        <v>4309.8</v>
      </c>
      <c r="E26" s="19">
        <f>F26+G26+H26+I26</f>
        <v>4321</v>
      </c>
      <c r="F26" s="18">
        <v>1111.3</v>
      </c>
      <c r="G26" s="18">
        <v>1133.5999999999999</v>
      </c>
      <c r="H26" s="18">
        <v>1090.5</v>
      </c>
      <c r="I26" s="19">
        <v>985.6</v>
      </c>
      <c r="J26" s="19">
        <v>0</v>
      </c>
      <c r="K26" s="19">
        <v>615</v>
      </c>
      <c r="L26" s="19">
        <v>2452</v>
      </c>
      <c r="M26" s="19">
        <v>613</v>
      </c>
      <c r="N26" s="19">
        <v>613</v>
      </c>
      <c r="O26" s="19">
        <v>613</v>
      </c>
      <c r="P26" s="19">
        <v>613</v>
      </c>
    </row>
    <row r="27" spans="1:16" s="3" customFormat="1" ht="19.5" customHeight="1">
      <c r="A27" s="14" t="s">
        <v>31</v>
      </c>
      <c r="B27" s="18">
        <v>2</v>
      </c>
      <c r="C27" s="19">
        <v>219.3</v>
      </c>
      <c r="D27" s="20">
        <v>215.4</v>
      </c>
      <c r="E27" s="19">
        <f>F27+G27+H27+I27</f>
        <v>223.8</v>
      </c>
      <c r="F27" s="18">
        <v>52.8</v>
      </c>
      <c r="G27" s="18">
        <v>65.7</v>
      </c>
      <c r="H27" s="19">
        <v>59.1</v>
      </c>
      <c r="I27" s="18">
        <v>46.2</v>
      </c>
      <c r="J27" s="19">
        <v>0</v>
      </c>
      <c r="K27" s="53">
        <f>615/6</f>
        <v>102.5</v>
      </c>
      <c r="L27" s="53">
        <f>M27+N27+O27+P27</f>
        <v>408.6</v>
      </c>
      <c r="M27" s="53">
        <f>M26/6</f>
        <v>102.16666666666667</v>
      </c>
      <c r="N27" s="53">
        <f t="shared" ref="N27:O27" si="0">N26/6</f>
        <v>102.16666666666667</v>
      </c>
      <c r="O27" s="53">
        <f t="shared" si="0"/>
        <v>102.16666666666667</v>
      </c>
      <c r="P27" s="53">
        <v>102.1</v>
      </c>
    </row>
    <row r="28" spans="1:16" ht="17.25" customHeight="1">
      <c r="A28" s="14" t="s">
        <v>32</v>
      </c>
      <c r="B28" s="18">
        <v>3</v>
      </c>
      <c r="C28" s="18"/>
      <c r="D28" s="20"/>
      <c r="E28" s="18"/>
      <c r="F28" s="18"/>
      <c r="G28" s="18"/>
      <c r="H28" s="18"/>
      <c r="I28" s="18"/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</row>
    <row r="29" spans="1:16" ht="15.75" customHeight="1">
      <c r="A29" s="14" t="s">
        <v>33</v>
      </c>
      <c r="B29" s="18">
        <v>4</v>
      </c>
      <c r="C29" s="18"/>
      <c r="D29" s="21"/>
      <c r="E29" s="18"/>
      <c r="F29" s="18"/>
      <c r="G29" s="18"/>
      <c r="H29" s="18"/>
      <c r="I29" s="18"/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</row>
    <row r="30" spans="1:16" ht="39.75" customHeight="1">
      <c r="A30" s="14" t="s">
        <v>34</v>
      </c>
      <c r="B30" s="18">
        <v>5</v>
      </c>
      <c r="C30" s="18"/>
      <c r="D30" s="21"/>
      <c r="E30" s="18"/>
      <c r="F30" s="18"/>
      <c r="G30" s="18"/>
      <c r="H30" s="18"/>
      <c r="I30" s="18"/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</row>
    <row r="31" spans="1:16" ht="51.95" customHeight="1">
      <c r="A31" s="16" t="s">
        <v>35</v>
      </c>
      <c r="B31" s="22">
        <v>6</v>
      </c>
      <c r="C31" s="20">
        <f t="shared" ref="C31:I31" si="1">C26-C27</f>
        <v>4049.3</v>
      </c>
      <c r="D31" s="20">
        <f t="shared" si="1"/>
        <v>4094.4</v>
      </c>
      <c r="E31" s="20">
        <f t="shared" si="1"/>
        <v>4097.2</v>
      </c>
      <c r="F31" s="20">
        <f t="shared" si="1"/>
        <v>1058.5</v>
      </c>
      <c r="G31" s="20">
        <f t="shared" si="1"/>
        <v>1067.8999999999999</v>
      </c>
      <c r="H31" s="20">
        <f t="shared" si="1"/>
        <v>1031.4000000000001</v>
      </c>
      <c r="I31" s="20">
        <f t="shared" si="1"/>
        <v>939.4</v>
      </c>
      <c r="J31" s="26">
        <v>0</v>
      </c>
      <c r="K31" s="26">
        <f>K26+K27</f>
        <v>717.5</v>
      </c>
      <c r="L31" s="26">
        <f>L26+L27</f>
        <v>2860.6</v>
      </c>
      <c r="M31" s="26">
        <f t="shared" ref="M31:P31" si="2">M26+M27</f>
        <v>715.16666666666663</v>
      </c>
      <c r="N31" s="26">
        <f t="shared" si="2"/>
        <v>715.16666666666663</v>
      </c>
      <c r="O31" s="26">
        <f t="shared" si="2"/>
        <v>715.16666666666663</v>
      </c>
      <c r="P31" s="26">
        <f t="shared" si="2"/>
        <v>715.1</v>
      </c>
    </row>
    <row r="32" spans="1:16" ht="30.95" customHeight="1">
      <c r="A32" s="16" t="s">
        <v>36</v>
      </c>
      <c r="B32" s="22">
        <v>7</v>
      </c>
      <c r="C32" s="22">
        <f>C33</f>
        <v>2.5</v>
      </c>
      <c r="D32" s="23"/>
      <c r="E32" s="22"/>
      <c r="F32" s="22"/>
      <c r="G32" s="22"/>
      <c r="H32" s="22"/>
      <c r="I32" s="22"/>
      <c r="J32" s="25">
        <v>0</v>
      </c>
      <c r="K32" s="25">
        <f>K34</f>
        <v>1398.9</v>
      </c>
      <c r="L32" s="25">
        <f>L34</f>
        <v>3387.1</v>
      </c>
      <c r="M32" s="25">
        <f t="shared" ref="M32:P32" si="3">M34</f>
        <v>846.77499999999998</v>
      </c>
      <c r="N32" s="25">
        <f t="shared" si="3"/>
        <v>846.8</v>
      </c>
      <c r="O32" s="25">
        <f t="shared" si="3"/>
        <v>846.8</v>
      </c>
      <c r="P32" s="25">
        <f t="shared" si="3"/>
        <v>846.7</v>
      </c>
    </row>
    <row r="33" spans="1:17" ht="32.1" customHeight="1">
      <c r="A33" s="14" t="s">
        <v>37</v>
      </c>
      <c r="B33" s="18"/>
      <c r="C33" s="18">
        <v>2.5</v>
      </c>
      <c r="D33" s="24"/>
      <c r="E33" s="18"/>
      <c r="F33" s="18"/>
      <c r="G33" s="18"/>
      <c r="H33" s="18"/>
      <c r="I33" s="18"/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7" ht="19.5" customHeight="1">
      <c r="A34" s="14" t="s">
        <v>38</v>
      </c>
      <c r="B34" s="18"/>
      <c r="C34" s="18"/>
      <c r="D34" s="24"/>
      <c r="E34" s="18"/>
      <c r="F34" s="18"/>
      <c r="G34" s="18"/>
      <c r="H34" s="18"/>
      <c r="I34" s="18"/>
      <c r="J34" s="19">
        <v>0</v>
      </c>
      <c r="K34" s="19">
        <v>1398.9</v>
      </c>
      <c r="L34" s="19">
        <f>1804.2+200+40+750+40+6+50+100+396.9</f>
        <v>3387.1</v>
      </c>
      <c r="M34" s="52">
        <f>L34/4</f>
        <v>846.77499999999998</v>
      </c>
      <c r="N34" s="52">
        <v>846.8</v>
      </c>
      <c r="O34" s="52">
        <v>846.8</v>
      </c>
      <c r="P34" s="52">
        <v>846.7</v>
      </c>
    </row>
    <row r="35" spans="1:17" ht="31.5">
      <c r="A35" s="14" t="s">
        <v>39</v>
      </c>
      <c r="B35" s="18"/>
      <c r="C35" s="18"/>
      <c r="D35" s="21"/>
      <c r="E35" s="18"/>
      <c r="F35" s="18"/>
      <c r="G35" s="18"/>
      <c r="H35" s="18"/>
      <c r="I35" s="18"/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</row>
    <row r="36" spans="1:17" ht="32.1" customHeight="1">
      <c r="A36" s="14" t="s">
        <v>40</v>
      </c>
      <c r="B36" s="18">
        <v>9</v>
      </c>
      <c r="C36" s="19">
        <f>C37</f>
        <v>15.3</v>
      </c>
      <c r="D36" s="21">
        <v>8.1999999999999993</v>
      </c>
      <c r="E36" s="19">
        <f>E37</f>
        <v>0</v>
      </c>
      <c r="F36" s="19">
        <f>F37</f>
        <v>0</v>
      </c>
      <c r="G36" s="19">
        <f>G37</f>
        <v>0</v>
      </c>
      <c r="H36" s="19">
        <f>H37</f>
        <v>0</v>
      </c>
      <c r="I36" s="19">
        <f>I37</f>
        <v>0</v>
      </c>
      <c r="J36" s="19">
        <v>0</v>
      </c>
      <c r="K36" s="19">
        <v>0</v>
      </c>
      <c r="L36" s="19">
        <v>0</v>
      </c>
      <c r="M36" s="19">
        <f>M37</f>
        <v>0</v>
      </c>
      <c r="N36" s="19">
        <f>N37</f>
        <v>0</v>
      </c>
      <c r="O36" s="19">
        <f>O37</f>
        <v>0</v>
      </c>
      <c r="P36" s="19">
        <f>P37</f>
        <v>0</v>
      </c>
    </row>
    <row r="37" spans="1:17" ht="18" customHeight="1">
      <c r="A37" s="14" t="s">
        <v>41</v>
      </c>
      <c r="B37" s="18"/>
      <c r="C37" s="19">
        <v>15.3</v>
      </c>
      <c r="D37" s="21">
        <v>8.1999999999999993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1:17" s="1" customFormat="1" ht="21" customHeight="1">
      <c r="A38" s="16" t="s">
        <v>42</v>
      </c>
      <c r="B38" s="22">
        <v>10</v>
      </c>
      <c r="C38" s="25">
        <f>C39</f>
        <v>113</v>
      </c>
      <c r="D38" s="26"/>
      <c r="E38" s="25"/>
      <c r="F38" s="25"/>
      <c r="G38" s="25"/>
      <c r="H38" s="25"/>
      <c r="I38" s="25"/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</row>
    <row r="39" spans="1:17" ht="83.25" customHeight="1">
      <c r="A39" s="14" t="s">
        <v>43</v>
      </c>
      <c r="B39" s="18">
        <v>11</v>
      </c>
      <c r="C39" s="27">
        <v>113</v>
      </c>
      <c r="D39" s="20"/>
      <c r="E39" s="19"/>
      <c r="F39" s="19"/>
      <c r="G39" s="19"/>
      <c r="H39" s="19"/>
      <c r="I39" s="19"/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</row>
    <row r="40" spans="1:17" ht="18.75" customHeight="1">
      <c r="A40" s="16" t="s">
        <v>44</v>
      </c>
      <c r="B40" s="22">
        <v>12</v>
      </c>
      <c r="C40" s="25">
        <f>C31+C32+C36+C38</f>
        <v>4180.1000000000004</v>
      </c>
      <c r="D40" s="25">
        <v>4102.6000000000004</v>
      </c>
      <c r="E40" s="25">
        <f>E31+E32+E35+E36+E38+E39</f>
        <v>4097.2</v>
      </c>
      <c r="F40" s="25">
        <f>F31+F32+F35+F36+F38+F39</f>
        <v>1058.5</v>
      </c>
      <c r="G40" s="25">
        <f>G31+G32+G35+G36+G38+G39</f>
        <v>1067.8999999999999</v>
      </c>
      <c r="H40" s="25">
        <f>H31+H32+H35+H36+H38+H39</f>
        <v>1031.4000000000001</v>
      </c>
      <c r="I40" s="25">
        <f>I31+I32+I35+I36+I38+I39</f>
        <v>939.4</v>
      </c>
      <c r="J40" s="25">
        <f>J31+J32+J38+J36</f>
        <v>0</v>
      </c>
      <c r="K40" s="25">
        <f>K31+K32+K38+K36</f>
        <v>2116.4</v>
      </c>
      <c r="L40" s="25">
        <f>M40+N40+O40+P40</f>
        <v>6247.6750000000002</v>
      </c>
      <c r="M40" s="25">
        <f>M31+M32+M38+M36</f>
        <v>1561.9416666666666</v>
      </c>
      <c r="N40" s="25">
        <f>N31+N32+N38+N36</f>
        <v>1561.9666666666667</v>
      </c>
      <c r="O40" s="25">
        <f>O31+O32+O38+O36</f>
        <v>1561.9666666666667</v>
      </c>
      <c r="P40" s="25">
        <f>P31+P32+P38+P36</f>
        <v>1561.8000000000002</v>
      </c>
    </row>
    <row r="41" spans="1:17" ht="17.25" customHeight="1">
      <c r="A41" s="16" t="s">
        <v>45</v>
      </c>
      <c r="B41" s="18"/>
      <c r="C41" s="18"/>
      <c r="D41" s="21"/>
      <c r="E41" s="19"/>
      <c r="F41" s="18"/>
      <c r="G41" s="18"/>
      <c r="H41" s="18"/>
      <c r="I41" s="18"/>
      <c r="J41" s="19"/>
      <c r="K41" s="19"/>
      <c r="L41" s="19"/>
      <c r="M41" s="19"/>
      <c r="N41" s="19"/>
      <c r="O41" s="19"/>
      <c r="P41" s="19"/>
    </row>
    <row r="42" spans="1:17" ht="53.25" customHeight="1">
      <c r="A42" s="16" t="s">
        <v>46</v>
      </c>
      <c r="B42" s="22">
        <v>13</v>
      </c>
      <c r="C42" s="25">
        <v>2237.4</v>
      </c>
      <c r="D42" s="25">
        <v>1744.3</v>
      </c>
      <c r="E42" s="25">
        <f t="shared" ref="E42:E45" si="4">F42+G42+H42+I42</f>
        <v>2175.7999999999997</v>
      </c>
      <c r="F42" s="22">
        <v>536.70000000000005</v>
      </c>
      <c r="G42" s="22">
        <v>591.9</v>
      </c>
      <c r="H42" s="22">
        <v>561.79999999999995</v>
      </c>
      <c r="I42" s="22">
        <v>485.4</v>
      </c>
      <c r="J42" s="25">
        <v>0</v>
      </c>
      <c r="K42" s="25">
        <v>0</v>
      </c>
      <c r="L42" s="25">
        <v>0</v>
      </c>
      <c r="M42" s="38">
        <v>0</v>
      </c>
      <c r="N42" s="38">
        <v>0</v>
      </c>
      <c r="O42" s="38">
        <v>0</v>
      </c>
      <c r="P42" s="38">
        <v>0</v>
      </c>
    </row>
    <row r="43" spans="1:17" ht="39" customHeight="1">
      <c r="A43" s="16" t="s">
        <v>47</v>
      </c>
      <c r="B43" s="22">
        <v>14</v>
      </c>
      <c r="C43" s="25">
        <v>1171</v>
      </c>
      <c r="D43" s="25">
        <v>1302.4000000000001</v>
      </c>
      <c r="E43" s="25">
        <f t="shared" si="4"/>
        <v>1175.1999999999998</v>
      </c>
      <c r="F43" s="25">
        <f t="shared" ref="F43:I43" si="5">F44+F45+F48</f>
        <v>293.89999999999998</v>
      </c>
      <c r="G43" s="25">
        <f t="shared" si="5"/>
        <v>293.69999999999993</v>
      </c>
      <c r="H43" s="25">
        <f t="shared" si="5"/>
        <v>293.99999999999994</v>
      </c>
      <c r="I43" s="25">
        <f t="shared" si="5"/>
        <v>293.59999999999997</v>
      </c>
      <c r="J43" s="25">
        <v>0</v>
      </c>
      <c r="K43" s="25">
        <f t="shared" ref="K43" si="6">K44+K45+K46+K47+K48</f>
        <v>0</v>
      </c>
      <c r="L43" s="25">
        <f>L44+L45+L46+L47+L48</f>
        <v>1536</v>
      </c>
      <c r="M43" s="25">
        <f>M44+M45+M46+M47+M48</f>
        <v>384</v>
      </c>
      <c r="N43" s="25">
        <f t="shared" ref="N43:P43" si="7">N44+N45+N46+N47+N48</f>
        <v>384</v>
      </c>
      <c r="O43" s="25">
        <f t="shared" si="7"/>
        <v>384</v>
      </c>
      <c r="P43" s="25">
        <f t="shared" si="7"/>
        <v>384</v>
      </c>
    </row>
    <row r="44" spans="1:17" ht="51" customHeight="1">
      <c r="A44" s="14" t="s">
        <v>48</v>
      </c>
      <c r="B44" s="18" t="s">
        <v>49</v>
      </c>
      <c r="C44" s="19">
        <v>67.099999999999994</v>
      </c>
      <c r="D44" s="20">
        <v>56.2</v>
      </c>
      <c r="E44" s="19">
        <f t="shared" si="4"/>
        <v>56.2</v>
      </c>
      <c r="F44" s="19">
        <f>'[1]админ.помесячно ф.'!$E$69</f>
        <v>14.2</v>
      </c>
      <c r="G44" s="19">
        <f>'[1]админ.помесячно ф.'!$F$69</f>
        <v>14</v>
      </c>
      <c r="H44" s="19">
        <f>'[1]админ.помесячно ф.'!$J$69</f>
        <v>14</v>
      </c>
      <c r="I44" s="19">
        <f>'[1]админ.помесячно ф.'!$K$69</f>
        <v>14</v>
      </c>
      <c r="J44" s="19">
        <v>0</v>
      </c>
      <c r="K44" s="19">
        <v>0</v>
      </c>
      <c r="L44" s="19">
        <f>M44+N44+O44+P44</f>
        <v>990</v>
      </c>
      <c r="M44" s="19">
        <v>247.5</v>
      </c>
      <c r="N44" s="19">
        <v>247.5</v>
      </c>
      <c r="O44" s="19">
        <v>247.5</v>
      </c>
      <c r="P44" s="19">
        <v>247.5</v>
      </c>
    </row>
    <row r="45" spans="1:17" ht="51" customHeight="1">
      <c r="A45" s="14" t="s">
        <v>50</v>
      </c>
      <c r="B45" s="18" t="s">
        <v>51</v>
      </c>
      <c r="C45" s="19">
        <v>76.900000000000006</v>
      </c>
      <c r="D45" s="20">
        <v>73</v>
      </c>
      <c r="E45" s="19">
        <f t="shared" si="4"/>
        <v>73</v>
      </c>
      <c r="F45" s="19">
        <f>'[1]админ.помесячно ф.'!$E$70</f>
        <v>18.2</v>
      </c>
      <c r="G45" s="19">
        <f>'[1]админ.помесячно ф.'!$F$70</f>
        <v>18.2</v>
      </c>
      <c r="H45" s="19">
        <f>'[1]админ.помесячно ф.'!$J$70</f>
        <v>18.399999999999999</v>
      </c>
      <c r="I45" s="19">
        <f>'[1]админ.помесячно ф.'!$K$70</f>
        <v>18.2</v>
      </c>
      <c r="J45" s="19">
        <v>0</v>
      </c>
      <c r="K45" s="19">
        <v>0</v>
      </c>
      <c r="L45" s="19">
        <v>400</v>
      </c>
      <c r="M45" s="19">
        <v>100</v>
      </c>
      <c r="N45" s="19">
        <v>100</v>
      </c>
      <c r="O45" s="19">
        <v>100</v>
      </c>
      <c r="P45" s="19">
        <v>100</v>
      </c>
      <c r="Q45" s="39"/>
    </row>
    <row r="46" spans="1:17" ht="33" customHeight="1">
      <c r="A46" s="14" t="s">
        <v>52</v>
      </c>
      <c r="B46" s="18" t="s">
        <v>53</v>
      </c>
      <c r="C46" s="19"/>
      <c r="D46" s="20"/>
      <c r="E46" s="19"/>
      <c r="F46" s="19"/>
      <c r="G46" s="19"/>
      <c r="H46" s="19"/>
      <c r="I46" s="19"/>
      <c r="J46" s="19">
        <v>0</v>
      </c>
      <c r="K46" s="19">
        <v>0</v>
      </c>
      <c r="L46" s="52">
        <v>100</v>
      </c>
      <c r="M46" s="52">
        <v>25</v>
      </c>
      <c r="N46" s="52">
        <v>25</v>
      </c>
      <c r="O46" s="52">
        <v>25</v>
      </c>
      <c r="P46" s="52">
        <v>25</v>
      </c>
    </row>
    <row r="47" spans="1:17" ht="36.75" customHeight="1">
      <c r="A47" s="14" t="s">
        <v>54</v>
      </c>
      <c r="B47" s="18" t="s">
        <v>55</v>
      </c>
      <c r="C47" s="19"/>
      <c r="D47" s="20"/>
      <c r="E47" s="19"/>
      <c r="F47" s="19"/>
      <c r="G47" s="19"/>
      <c r="H47" s="19"/>
      <c r="I47" s="19"/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1:17" ht="36.75" customHeight="1">
      <c r="A48" s="14" t="s">
        <v>188</v>
      </c>
      <c r="B48" s="18" t="s">
        <v>56</v>
      </c>
      <c r="C48" s="19">
        <v>1027</v>
      </c>
      <c r="D48" s="19">
        <v>1173.2</v>
      </c>
      <c r="E48" s="19">
        <f t="shared" ref="E48:P48" si="8">E49+E50+E51+E52+E53+E54+E55</f>
        <v>1046</v>
      </c>
      <c r="F48" s="19">
        <f t="shared" si="8"/>
        <v>261.5</v>
      </c>
      <c r="G48" s="19">
        <f t="shared" si="8"/>
        <v>261.49999999999994</v>
      </c>
      <c r="H48" s="19">
        <f t="shared" si="8"/>
        <v>261.59999999999997</v>
      </c>
      <c r="I48" s="19">
        <f t="shared" si="8"/>
        <v>261.39999999999998</v>
      </c>
      <c r="J48" s="19">
        <v>0</v>
      </c>
      <c r="K48" s="19">
        <f t="shared" si="8"/>
        <v>0</v>
      </c>
      <c r="L48" s="19">
        <f>L49+L50+L51+L52+L53+L54+L55</f>
        <v>46</v>
      </c>
      <c r="M48" s="19">
        <f t="shared" si="8"/>
        <v>11.5</v>
      </c>
      <c r="N48" s="19">
        <f t="shared" si="8"/>
        <v>11.5</v>
      </c>
      <c r="O48" s="19">
        <f t="shared" si="8"/>
        <v>11.5</v>
      </c>
      <c r="P48" s="19">
        <f t="shared" si="8"/>
        <v>11.5</v>
      </c>
    </row>
    <row r="49" spans="1:18" ht="67.5" customHeight="1">
      <c r="A49" s="14" t="s">
        <v>57</v>
      </c>
      <c r="B49" s="18" t="s">
        <v>58</v>
      </c>
      <c r="C49" s="19">
        <v>818.2</v>
      </c>
      <c r="D49" s="20">
        <v>967.7</v>
      </c>
      <c r="E49" s="19">
        <f t="shared" ref="E49:E55" si="9">F49+G49+H49+I49</f>
        <v>865.09999999999991</v>
      </c>
      <c r="F49" s="19">
        <v>216.3</v>
      </c>
      <c r="G49" s="19">
        <v>216.2</v>
      </c>
      <c r="H49" s="19">
        <v>216.3</v>
      </c>
      <c r="I49" s="19">
        <v>216.3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</row>
    <row r="50" spans="1:18" ht="66" customHeight="1">
      <c r="A50" s="14" t="s">
        <v>59</v>
      </c>
      <c r="B50" s="18" t="s">
        <v>60</v>
      </c>
      <c r="C50" s="19">
        <v>102.2</v>
      </c>
      <c r="D50" s="20">
        <v>122.7</v>
      </c>
      <c r="E50" s="19">
        <f t="shared" si="9"/>
        <v>100.8</v>
      </c>
      <c r="F50" s="19">
        <v>25.2</v>
      </c>
      <c r="G50" s="19">
        <v>25.2</v>
      </c>
      <c r="H50" s="19">
        <v>25.2</v>
      </c>
      <c r="I50" s="19">
        <v>25.2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</row>
    <row r="51" spans="1:18" ht="21" customHeight="1">
      <c r="A51" s="14" t="s">
        <v>61</v>
      </c>
      <c r="B51" s="18" t="s">
        <v>62</v>
      </c>
      <c r="C51" s="19">
        <v>3.4</v>
      </c>
      <c r="D51" s="20">
        <v>2.9</v>
      </c>
      <c r="E51" s="19">
        <f t="shared" si="9"/>
        <v>4</v>
      </c>
      <c r="F51" s="19">
        <v>1</v>
      </c>
      <c r="G51" s="19">
        <v>1</v>
      </c>
      <c r="H51" s="19">
        <v>1</v>
      </c>
      <c r="I51" s="19">
        <v>1</v>
      </c>
      <c r="J51" s="19">
        <v>0</v>
      </c>
      <c r="K51" s="19">
        <v>0</v>
      </c>
      <c r="L51" s="19">
        <v>6</v>
      </c>
      <c r="M51" s="19">
        <v>1.5</v>
      </c>
      <c r="N51" s="19">
        <v>1.5</v>
      </c>
      <c r="O51" s="19">
        <v>1.5</v>
      </c>
      <c r="P51" s="19">
        <v>1.5</v>
      </c>
    </row>
    <row r="52" spans="1:18" ht="20.25" customHeight="1">
      <c r="A52" s="14" t="s">
        <v>63</v>
      </c>
      <c r="B52" s="18" t="s">
        <v>64</v>
      </c>
      <c r="C52" s="19">
        <v>51.6</v>
      </c>
      <c r="D52" s="20">
        <v>35.200000000000003</v>
      </c>
      <c r="E52" s="19">
        <f t="shared" si="9"/>
        <v>37</v>
      </c>
      <c r="F52" s="19">
        <v>10</v>
      </c>
      <c r="G52" s="19">
        <v>9.5</v>
      </c>
      <c r="H52" s="19">
        <v>9</v>
      </c>
      <c r="I52" s="19">
        <v>8.5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</row>
    <row r="53" spans="1:18" ht="39" customHeight="1">
      <c r="A53" s="14" t="s">
        <v>65</v>
      </c>
      <c r="B53" s="18" t="s">
        <v>66</v>
      </c>
      <c r="C53" s="19">
        <v>15.6</v>
      </c>
      <c r="D53" s="20">
        <v>14.3</v>
      </c>
      <c r="E53" s="19">
        <f t="shared" si="9"/>
        <v>16.8</v>
      </c>
      <c r="F53" s="19">
        <v>4.2</v>
      </c>
      <c r="G53" s="19">
        <v>4.2</v>
      </c>
      <c r="H53" s="19">
        <v>4.2</v>
      </c>
      <c r="I53" s="19">
        <v>4.2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</row>
    <row r="54" spans="1:18" ht="57.75" customHeight="1">
      <c r="A54" s="14" t="s">
        <v>67</v>
      </c>
      <c r="B54" s="18" t="s">
        <v>68</v>
      </c>
      <c r="C54" s="19">
        <v>9.1999999999999993</v>
      </c>
      <c r="D54" s="20">
        <v>9.4</v>
      </c>
      <c r="E54" s="19">
        <f t="shared" si="9"/>
        <v>9.3999999999999986</v>
      </c>
      <c r="F54" s="19">
        <f>'[1]админ.помесячно ф.'!$E$80</f>
        <v>2.2999999999999998</v>
      </c>
      <c r="G54" s="19">
        <f>'[1]админ.помесячно ф.'!$F$80</f>
        <v>2.4</v>
      </c>
      <c r="H54" s="19">
        <f>'[1]админ.помесячно ф.'!$J$80</f>
        <v>2.4</v>
      </c>
      <c r="I54" s="19">
        <f>'[1]админ.помесячно ф.'!$K$80</f>
        <v>2.2999999999999998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</row>
    <row r="55" spans="1:18" ht="69.75" customHeight="1">
      <c r="A55" s="14" t="s">
        <v>184</v>
      </c>
      <c r="B55" s="18" t="s">
        <v>69</v>
      </c>
      <c r="C55" s="19">
        <v>26.8</v>
      </c>
      <c r="D55" s="20">
        <v>21</v>
      </c>
      <c r="E55" s="19">
        <f t="shared" si="9"/>
        <v>12.9</v>
      </c>
      <c r="F55" s="19">
        <v>2.5</v>
      </c>
      <c r="G55" s="19">
        <v>3</v>
      </c>
      <c r="H55" s="19">
        <v>3.5</v>
      </c>
      <c r="I55" s="19">
        <v>3.9</v>
      </c>
      <c r="J55" s="52">
        <v>0</v>
      </c>
      <c r="K55" s="52">
        <v>0</v>
      </c>
      <c r="L55" s="52">
        <v>40</v>
      </c>
      <c r="M55" s="52">
        <v>10</v>
      </c>
      <c r="N55" s="52">
        <v>10</v>
      </c>
      <c r="O55" s="52">
        <v>10</v>
      </c>
      <c r="P55" s="52">
        <v>10</v>
      </c>
      <c r="Q55" s="3"/>
    </row>
    <row r="56" spans="1:18" ht="38.25" customHeight="1">
      <c r="A56" s="16" t="s">
        <v>70</v>
      </c>
      <c r="B56" s="22">
        <v>15</v>
      </c>
      <c r="C56" s="22">
        <v>30.3</v>
      </c>
      <c r="D56" s="28">
        <v>42.5</v>
      </c>
      <c r="E56" s="25">
        <f t="shared" ref="E56:I56" si="10">E58+E59+E60+E57</f>
        <v>20.3</v>
      </c>
      <c r="F56" s="25">
        <f t="shared" si="10"/>
        <v>3.3000000000000003</v>
      </c>
      <c r="G56" s="25">
        <f t="shared" si="10"/>
        <v>5.3</v>
      </c>
      <c r="H56" s="25">
        <f t="shared" si="10"/>
        <v>5.7</v>
      </c>
      <c r="I56" s="25">
        <f t="shared" si="10"/>
        <v>6</v>
      </c>
      <c r="J56" s="25">
        <v>0</v>
      </c>
      <c r="K56" s="25">
        <v>0</v>
      </c>
      <c r="L56" s="25">
        <v>0</v>
      </c>
      <c r="M56" s="25">
        <f t="shared" ref="M56:P56" si="11">M57+M58+M59+M60</f>
        <v>0</v>
      </c>
      <c r="N56" s="25">
        <f t="shared" si="11"/>
        <v>0</v>
      </c>
      <c r="O56" s="25">
        <f t="shared" si="11"/>
        <v>0</v>
      </c>
      <c r="P56" s="25">
        <f t="shared" si="11"/>
        <v>0</v>
      </c>
      <c r="Q56" s="3"/>
    </row>
    <row r="57" spans="1:18" ht="54.75" customHeight="1">
      <c r="A57" s="14" t="s">
        <v>71</v>
      </c>
      <c r="B57" s="18" t="s">
        <v>72</v>
      </c>
      <c r="C57" s="18"/>
      <c r="D57" s="21"/>
      <c r="E57" s="19"/>
      <c r="F57" s="18"/>
      <c r="G57" s="18"/>
      <c r="H57" s="18"/>
      <c r="I57" s="18"/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3"/>
    </row>
    <row r="58" spans="1:18" ht="18" customHeight="1">
      <c r="A58" s="14" t="s">
        <v>63</v>
      </c>
      <c r="B58" s="18" t="s">
        <v>73</v>
      </c>
      <c r="C58" s="18">
        <v>0.4</v>
      </c>
      <c r="D58" s="21">
        <v>0.3</v>
      </c>
      <c r="E58" s="19">
        <f t="shared" ref="E58:E60" si="12">F58+G58+H58+I58</f>
        <v>3.8</v>
      </c>
      <c r="F58" s="29">
        <v>1.1000000000000001</v>
      </c>
      <c r="G58" s="29">
        <v>1</v>
      </c>
      <c r="H58" s="29">
        <v>0.9</v>
      </c>
      <c r="I58" s="29">
        <v>0.8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3"/>
    </row>
    <row r="59" spans="1:18" ht="36.75" customHeight="1">
      <c r="A59" s="14" t="s">
        <v>74</v>
      </c>
      <c r="B59" s="18" t="s">
        <v>75</v>
      </c>
      <c r="C59" s="18">
        <v>29.8</v>
      </c>
      <c r="D59" s="21">
        <v>41.2</v>
      </c>
      <c r="E59" s="19">
        <f t="shared" si="12"/>
        <v>15.5</v>
      </c>
      <c r="F59" s="19">
        <v>2</v>
      </c>
      <c r="G59" s="19">
        <v>4</v>
      </c>
      <c r="H59" s="19">
        <v>4.5</v>
      </c>
      <c r="I59" s="19">
        <v>5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3"/>
    </row>
    <row r="60" spans="1:18" ht="20.25" customHeight="1">
      <c r="A60" s="14" t="s">
        <v>76</v>
      </c>
      <c r="B60" s="18" t="s">
        <v>77</v>
      </c>
      <c r="C60" s="18">
        <v>0.1</v>
      </c>
      <c r="D60" s="21">
        <v>1</v>
      </c>
      <c r="E60" s="19">
        <f t="shared" si="12"/>
        <v>1</v>
      </c>
      <c r="F60" s="19">
        <v>0.2</v>
      </c>
      <c r="G60" s="19">
        <v>0.3</v>
      </c>
      <c r="H60" s="19">
        <v>0.3</v>
      </c>
      <c r="I60" s="19">
        <v>0.2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3"/>
    </row>
    <row r="61" spans="1:18" ht="31.5" customHeight="1">
      <c r="A61" s="16" t="s">
        <v>78</v>
      </c>
      <c r="B61" s="22">
        <v>16</v>
      </c>
      <c r="C61" s="22">
        <v>103.7</v>
      </c>
      <c r="D61" s="22">
        <v>75.8</v>
      </c>
      <c r="E61" s="25">
        <f>E63+E64+E66+E62</f>
        <v>75.399999999999991</v>
      </c>
      <c r="F61" s="22">
        <f t="shared" ref="F61:I61" si="13">F62+F63+F64+F66</f>
        <v>19.7</v>
      </c>
      <c r="G61" s="22">
        <f t="shared" si="13"/>
        <v>18.7</v>
      </c>
      <c r="H61" s="22">
        <f t="shared" si="13"/>
        <v>18.600000000000001</v>
      </c>
      <c r="I61" s="22">
        <f t="shared" si="13"/>
        <v>18.400000000000002</v>
      </c>
      <c r="J61" s="25">
        <v>0</v>
      </c>
      <c r="K61" s="25">
        <f t="shared" ref="K61:P61" si="14">K62+K63+K64+K65+K66+K67+K68</f>
        <v>1398.9</v>
      </c>
      <c r="L61" s="25">
        <f t="shared" si="14"/>
        <v>3387.1</v>
      </c>
      <c r="M61" s="25">
        <f t="shared" si="14"/>
        <v>846.77499999999998</v>
      </c>
      <c r="N61" s="25">
        <f t="shared" si="14"/>
        <v>846.8</v>
      </c>
      <c r="O61" s="25">
        <f t="shared" si="14"/>
        <v>846.8</v>
      </c>
      <c r="P61" s="25">
        <f t="shared" si="14"/>
        <v>846.7</v>
      </c>
      <c r="Q61" s="3"/>
    </row>
    <row r="62" spans="1:18" ht="31.5" customHeight="1">
      <c r="A62" s="14" t="s">
        <v>79</v>
      </c>
      <c r="B62" s="18" t="s">
        <v>80</v>
      </c>
      <c r="C62" s="19">
        <v>9.6999999999999993</v>
      </c>
      <c r="D62" s="20">
        <v>11.7</v>
      </c>
      <c r="E62" s="19">
        <f t="shared" ref="E62:E64" si="15">F62+G62+H62+I62</f>
        <v>2</v>
      </c>
      <c r="F62" s="19">
        <v>0.5</v>
      </c>
      <c r="G62" s="19">
        <v>0.5</v>
      </c>
      <c r="H62" s="19">
        <v>0.5</v>
      </c>
      <c r="I62" s="19">
        <v>0.5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40"/>
      <c r="R62" s="39"/>
    </row>
    <row r="63" spans="1:18" ht="33" customHeight="1">
      <c r="A63" s="14" t="s">
        <v>81</v>
      </c>
      <c r="B63" s="18" t="s">
        <v>82</v>
      </c>
      <c r="C63" s="19">
        <v>1</v>
      </c>
      <c r="D63" s="20">
        <v>1</v>
      </c>
      <c r="E63" s="19">
        <f t="shared" si="15"/>
        <v>1</v>
      </c>
      <c r="F63" s="19">
        <v>0.2</v>
      </c>
      <c r="G63" s="19">
        <v>0.3</v>
      </c>
      <c r="H63" s="19">
        <v>0.2</v>
      </c>
      <c r="I63" s="19">
        <v>0.3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3"/>
    </row>
    <row r="64" spans="1:18" ht="33" customHeight="1">
      <c r="A64" s="14" t="s">
        <v>83</v>
      </c>
      <c r="B64" s="18" t="s">
        <v>84</v>
      </c>
      <c r="C64" s="19">
        <v>92.9</v>
      </c>
      <c r="D64" s="20">
        <v>4.8</v>
      </c>
      <c r="E64" s="19">
        <f t="shared" si="15"/>
        <v>4.8</v>
      </c>
      <c r="F64" s="19">
        <f>'[1]другие помес.ф.'!$D$33</f>
        <v>1</v>
      </c>
      <c r="G64" s="19">
        <f>'[1]другие помес.ф.'!$E$33</f>
        <v>1.4</v>
      </c>
      <c r="H64" s="19">
        <f>'[1]другие помес.ф.'!$F$33</f>
        <v>1.4</v>
      </c>
      <c r="I64" s="19">
        <f>'[1]другие помес.ф.'!$G$33</f>
        <v>1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3"/>
    </row>
    <row r="65" spans="1:17" ht="33" customHeight="1">
      <c r="A65" s="14" t="s">
        <v>85</v>
      </c>
      <c r="B65" s="18"/>
      <c r="C65" s="19"/>
      <c r="D65" s="20"/>
      <c r="E65" s="19"/>
      <c r="F65" s="19"/>
      <c r="G65" s="19"/>
      <c r="H65" s="19"/>
      <c r="I65" s="19"/>
      <c r="J65" s="19">
        <v>0</v>
      </c>
      <c r="K65" s="53">
        <v>1398.9</v>
      </c>
      <c r="L65" s="19">
        <f>1804.2+200+40+750+40+6+50+100+396.9</f>
        <v>3387.1</v>
      </c>
      <c r="M65" s="52">
        <f>L65/4</f>
        <v>846.77499999999998</v>
      </c>
      <c r="N65" s="52">
        <v>846.8</v>
      </c>
      <c r="O65" s="52">
        <v>846.8</v>
      </c>
      <c r="P65" s="52">
        <v>846.7</v>
      </c>
      <c r="Q65" s="3"/>
    </row>
    <row r="66" spans="1:17" ht="18" customHeight="1">
      <c r="A66" s="14" t="s">
        <v>86</v>
      </c>
      <c r="B66" s="18" t="s">
        <v>87</v>
      </c>
      <c r="C66" s="19">
        <v>0.1</v>
      </c>
      <c r="D66" s="20">
        <v>58.3</v>
      </c>
      <c r="E66" s="19">
        <v>67.599999999999994</v>
      </c>
      <c r="F66" s="19">
        <v>18</v>
      </c>
      <c r="G66" s="19">
        <v>16.5</v>
      </c>
      <c r="H66" s="19">
        <v>16.5</v>
      </c>
      <c r="I66" s="19">
        <v>16.600000000000001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3"/>
    </row>
    <row r="67" spans="1:17" ht="33.75" customHeight="1">
      <c r="A67" s="14" t="s">
        <v>88</v>
      </c>
      <c r="B67" s="18">
        <v>17</v>
      </c>
      <c r="C67" s="18"/>
      <c r="D67" s="21"/>
      <c r="E67" s="18"/>
      <c r="F67" s="18"/>
      <c r="G67" s="18"/>
      <c r="H67" s="18"/>
      <c r="I67" s="18"/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3"/>
    </row>
    <row r="68" spans="1:17" ht="36" customHeight="1">
      <c r="A68" s="14" t="s">
        <v>89</v>
      </c>
      <c r="B68" s="18">
        <v>18</v>
      </c>
      <c r="C68" s="18"/>
      <c r="D68" s="21"/>
      <c r="E68" s="18"/>
      <c r="F68" s="18"/>
      <c r="G68" s="18"/>
      <c r="H68" s="18"/>
      <c r="I68" s="18"/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3"/>
    </row>
    <row r="69" spans="1:17" ht="21.75" customHeight="1">
      <c r="A69" s="16" t="s">
        <v>90</v>
      </c>
      <c r="B69" s="22">
        <v>19</v>
      </c>
      <c r="C69" s="25">
        <v>31</v>
      </c>
      <c r="D69" s="25">
        <v>50</v>
      </c>
      <c r="E69" s="25">
        <f t="shared" ref="E69:I69" si="16">E70</f>
        <v>50</v>
      </c>
      <c r="F69" s="25">
        <f t="shared" si="16"/>
        <v>10</v>
      </c>
      <c r="G69" s="25">
        <f t="shared" si="16"/>
        <v>15</v>
      </c>
      <c r="H69" s="25">
        <f t="shared" si="16"/>
        <v>15</v>
      </c>
      <c r="I69" s="25">
        <f t="shared" si="16"/>
        <v>10</v>
      </c>
      <c r="J69" s="25">
        <f>J70</f>
        <v>0</v>
      </c>
      <c r="K69" s="25">
        <f t="shared" ref="K69:P69" si="17">K70</f>
        <v>0</v>
      </c>
      <c r="L69" s="25">
        <f t="shared" si="17"/>
        <v>0</v>
      </c>
      <c r="M69" s="25">
        <f t="shared" si="17"/>
        <v>0</v>
      </c>
      <c r="N69" s="25">
        <f t="shared" si="17"/>
        <v>0</v>
      </c>
      <c r="O69" s="25">
        <f t="shared" si="17"/>
        <v>0</v>
      </c>
      <c r="P69" s="25">
        <f t="shared" si="17"/>
        <v>0</v>
      </c>
      <c r="Q69" s="3"/>
    </row>
    <row r="70" spans="1:17" ht="33.75" customHeight="1">
      <c r="A70" s="14" t="s">
        <v>91</v>
      </c>
      <c r="B70" s="18"/>
      <c r="C70" s="19">
        <v>31</v>
      </c>
      <c r="D70" s="20">
        <v>50</v>
      </c>
      <c r="E70" s="19">
        <f>F70+G70+H70+I70</f>
        <v>50</v>
      </c>
      <c r="F70" s="19">
        <v>10</v>
      </c>
      <c r="G70" s="19">
        <v>15</v>
      </c>
      <c r="H70" s="19">
        <v>15</v>
      </c>
      <c r="I70" s="19">
        <v>10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3"/>
    </row>
    <row r="71" spans="1:17" ht="30.95" customHeight="1">
      <c r="A71" s="16" t="s">
        <v>92</v>
      </c>
      <c r="B71" s="22">
        <v>20</v>
      </c>
      <c r="C71" s="25">
        <v>160.4</v>
      </c>
      <c r="D71" s="26">
        <v>195.2</v>
      </c>
      <c r="E71" s="25">
        <f>(E31-E42-E43-E56-E61)*0.16</f>
        <v>104.08000000000006</v>
      </c>
      <c r="F71" s="25"/>
      <c r="G71" s="25"/>
      <c r="H71" s="25"/>
      <c r="I71" s="25">
        <f>E71</f>
        <v>104.08000000000006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40"/>
    </row>
    <row r="72" spans="1:17" ht="30" customHeight="1">
      <c r="A72" s="14" t="s">
        <v>93</v>
      </c>
      <c r="B72" s="18">
        <v>21</v>
      </c>
      <c r="C72" s="18"/>
      <c r="D72" s="21"/>
      <c r="E72" s="18"/>
      <c r="F72" s="18"/>
      <c r="G72" s="18"/>
      <c r="H72" s="18"/>
      <c r="I72" s="18"/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3"/>
    </row>
    <row r="73" spans="1:17" ht="18.75" customHeight="1">
      <c r="A73" s="16" t="s">
        <v>94</v>
      </c>
      <c r="B73" s="22">
        <v>22</v>
      </c>
      <c r="C73" s="25">
        <f t="shared" ref="C73:I73" si="18">C71+C69+C61+C56+C43+C42</f>
        <v>3733.8</v>
      </c>
      <c r="D73" s="25">
        <f t="shared" si="18"/>
        <v>3410.2</v>
      </c>
      <c r="E73" s="25">
        <f t="shared" si="18"/>
        <v>3600.7799999999997</v>
      </c>
      <c r="F73" s="25">
        <f t="shared" si="18"/>
        <v>863.6</v>
      </c>
      <c r="G73" s="25">
        <f t="shared" si="18"/>
        <v>924.59999999999991</v>
      </c>
      <c r="H73" s="25">
        <f t="shared" si="18"/>
        <v>895.09999999999991</v>
      </c>
      <c r="I73" s="25">
        <f t="shared" si="18"/>
        <v>917.48</v>
      </c>
      <c r="J73" s="25">
        <f>ROUND(J71+J69+J61+J56+J43+J42,2)</f>
        <v>0</v>
      </c>
      <c r="K73" s="25">
        <f>ROUND(K71+K69+K61+K56+K43+K42,2)</f>
        <v>1398.9</v>
      </c>
      <c r="L73" s="25">
        <f>ROUND(L71+L69+L61+L56+L43+L42,2)</f>
        <v>4923.1000000000004</v>
      </c>
      <c r="M73" s="25">
        <f t="shared" ref="M73:P73" si="19">ROUND(M71+M69+M61+M56+M43+M42,2)</f>
        <v>1230.78</v>
      </c>
      <c r="N73" s="25">
        <f>ROUND(N71+N69+N61+N56+N43+N42,2)</f>
        <v>1230.8</v>
      </c>
      <c r="O73" s="25">
        <f t="shared" si="19"/>
        <v>1230.8</v>
      </c>
      <c r="P73" s="25">
        <f t="shared" si="19"/>
        <v>1230.7</v>
      </c>
      <c r="Q73" s="3"/>
    </row>
    <row r="74" spans="1:17" ht="33.75" customHeight="1">
      <c r="A74" s="16" t="s">
        <v>95</v>
      </c>
      <c r="B74" s="18"/>
      <c r="C74" s="18"/>
      <c r="D74" s="21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3"/>
    </row>
    <row r="75" spans="1:17" ht="16.5" customHeight="1">
      <c r="A75" s="14" t="s">
        <v>96</v>
      </c>
      <c r="B75" s="18">
        <v>23</v>
      </c>
      <c r="C75" s="19">
        <f t="shared" ref="C75:P75" si="20">C31-C42</f>
        <v>1811.9</v>
      </c>
      <c r="D75" s="19">
        <f t="shared" si="20"/>
        <v>2350.1000000000004</v>
      </c>
      <c r="E75" s="19">
        <f t="shared" si="20"/>
        <v>1921.4</v>
      </c>
      <c r="F75" s="19">
        <f t="shared" si="20"/>
        <v>521.79999999999995</v>
      </c>
      <c r="G75" s="19">
        <f t="shared" si="20"/>
        <v>475.99999999999989</v>
      </c>
      <c r="H75" s="19">
        <f t="shared" si="20"/>
        <v>469.60000000000014</v>
      </c>
      <c r="I75" s="19">
        <f t="shared" si="20"/>
        <v>454</v>
      </c>
      <c r="J75" s="19">
        <f t="shared" si="20"/>
        <v>0</v>
      </c>
      <c r="K75" s="19">
        <f t="shared" si="20"/>
        <v>717.5</v>
      </c>
      <c r="L75" s="19">
        <f t="shared" si="20"/>
        <v>2860.6</v>
      </c>
      <c r="M75" s="19">
        <f t="shared" si="20"/>
        <v>715.16666666666663</v>
      </c>
      <c r="N75" s="19">
        <f t="shared" si="20"/>
        <v>715.16666666666663</v>
      </c>
      <c r="O75" s="19">
        <f t="shared" si="20"/>
        <v>715.16666666666663</v>
      </c>
      <c r="P75" s="19">
        <f t="shared" si="20"/>
        <v>715.1</v>
      </c>
      <c r="Q75" s="3"/>
    </row>
    <row r="76" spans="1:17" ht="27" customHeight="1">
      <c r="A76" s="14"/>
      <c r="B76" s="18">
        <v>24</v>
      </c>
      <c r="C76" s="19">
        <v>509.4</v>
      </c>
      <c r="D76" s="19">
        <f t="shared" ref="D76:I76" si="21">D75-D56-D43-D61</f>
        <v>929.40000000000032</v>
      </c>
      <c r="E76" s="19">
        <f t="shared" si="21"/>
        <v>650.50000000000034</v>
      </c>
      <c r="F76" s="19">
        <f t="shared" si="21"/>
        <v>204.90000000000003</v>
      </c>
      <c r="G76" s="19">
        <f t="shared" si="21"/>
        <v>158.29999999999995</v>
      </c>
      <c r="H76" s="19">
        <f t="shared" si="21"/>
        <v>151.30000000000021</v>
      </c>
      <c r="I76" s="19">
        <f t="shared" si="21"/>
        <v>136.00000000000003</v>
      </c>
      <c r="J76" s="19">
        <f t="shared" ref="J76:P76" si="22">J75+J32-J43-J56-J61</f>
        <v>0</v>
      </c>
      <c r="K76" s="19">
        <f t="shared" si="22"/>
        <v>717.5</v>
      </c>
      <c r="L76" s="19">
        <f t="shared" si="22"/>
        <v>1324.6</v>
      </c>
      <c r="M76" s="19">
        <f t="shared" si="22"/>
        <v>331.16666666666663</v>
      </c>
      <c r="N76" s="19">
        <f t="shared" si="22"/>
        <v>331.16666666666674</v>
      </c>
      <c r="O76" s="19">
        <f t="shared" si="22"/>
        <v>331.16666666666674</v>
      </c>
      <c r="P76" s="19">
        <f t="shared" si="22"/>
        <v>331.10000000000014</v>
      </c>
      <c r="Q76" s="3"/>
    </row>
    <row r="77" spans="1:17" ht="55.5" customHeight="1">
      <c r="A77" s="14" t="s">
        <v>97</v>
      </c>
      <c r="B77" s="18">
        <v>25</v>
      </c>
      <c r="C77" s="19">
        <f t="shared" ref="C77:I77" si="23">C76+C35+C36+C38-C67-C69-C68</f>
        <v>606.69999999999993</v>
      </c>
      <c r="D77" s="19">
        <f t="shared" si="23"/>
        <v>887.60000000000036</v>
      </c>
      <c r="E77" s="19">
        <f t="shared" si="23"/>
        <v>600.50000000000034</v>
      </c>
      <c r="F77" s="19">
        <f t="shared" si="23"/>
        <v>194.90000000000003</v>
      </c>
      <c r="G77" s="19">
        <f t="shared" si="23"/>
        <v>143.29999999999995</v>
      </c>
      <c r="H77" s="19">
        <f t="shared" si="23"/>
        <v>136.30000000000021</v>
      </c>
      <c r="I77" s="19">
        <f t="shared" si="23"/>
        <v>126.00000000000003</v>
      </c>
      <c r="J77" s="19">
        <f t="shared" ref="J77:P77" si="24">J76+J35+J36+J37+J38-J67-J68-J69</f>
        <v>0</v>
      </c>
      <c r="K77" s="19">
        <f t="shared" si="24"/>
        <v>717.5</v>
      </c>
      <c r="L77" s="19">
        <f t="shared" si="24"/>
        <v>1324.6</v>
      </c>
      <c r="M77" s="19">
        <f t="shared" si="24"/>
        <v>331.16666666666663</v>
      </c>
      <c r="N77" s="19">
        <f t="shared" si="24"/>
        <v>331.16666666666674</v>
      </c>
      <c r="O77" s="19">
        <f t="shared" si="24"/>
        <v>331.16666666666674</v>
      </c>
      <c r="P77" s="19">
        <f t="shared" si="24"/>
        <v>331.10000000000014</v>
      </c>
      <c r="Q77" s="3"/>
    </row>
    <row r="78" spans="1:17" ht="30.75" customHeight="1">
      <c r="A78" s="16" t="s">
        <v>98</v>
      </c>
      <c r="B78" s="22">
        <v>27</v>
      </c>
      <c r="C78" s="25">
        <f t="shared" ref="C78:I78" si="25">C40-C73</f>
        <v>446.30000000000018</v>
      </c>
      <c r="D78" s="25">
        <f t="shared" si="25"/>
        <v>692.40000000000055</v>
      </c>
      <c r="E78" s="25">
        <f t="shared" si="25"/>
        <v>496.42000000000007</v>
      </c>
      <c r="F78" s="25">
        <f t="shared" si="25"/>
        <v>194.89999999999998</v>
      </c>
      <c r="G78" s="25">
        <f t="shared" si="25"/>
        <v>143.29999999999995</v>
      </c>
      <c r="H78" s="25">
        <f t="shared" si="25"/>
        <v>136.30000000000018</v>
      </c>
      <c r="I78" s="25">
        <f t="shared" si="25"/>
        <v>21.919999999999959</v>
      </c>
      <c r="J78" s="25">
        <f>ROUND(J40-J73,2)</f>
        <v>0</v>
      </c>
      <c r="K78" s="25">
        <f>ROUND(K40-K73,2)</f>
        <v>717.5</v>
      </c>
      <c r="L78" s="25">
        <f>M78+N78+P78+O78</f>
        <v>1324.6000000000001</v>
      </c>
      <c r="M78" s="25">
        <f t="shared" ref="M78:P78" si="26">ROUND(M40-M73,2)</f>
        <v>331.16</v>
      </c>
      <c r="N78" s="25">
        <f t="shared" si="26"/>
        <v>331.17</v>
      </c>
      <c r="O78" s="25">
        <f t="shared" si="26"/>
        <v>331.17</v>
      </c>
      <c r="P78" s="25">
        <f t="shared" si="26"/>
        <v>331.1</v>
      </c>
      <c r="Q78" s="3"/>
    </row>
    <row r="79" spans="1:17" ht="17.25" customHeight="1">
      <c r="A79" s="14" t="s">
        <v>99</v>
      </c>
      <c r="B79" s="18" t="s">
        <v>100</v>
      </c>
      <c r="C79" s="18">
        <v>446.3</v>
      </c>
      <c r="D79" s="18"/>
      <c r="E79" s="18"/>
      <c r="F79" s="18"/>
      <c r="G79" s="18"/>
      <c r="H79" s="18"/>
      <c r="I79" s="18"/>
      <c r="J79" s="19">
        <v>0</v>
      </c>
      <c r="K79" s="19">
        <f>K78</f>
        <v>717.5</v>
      </c>
      <c r="L79" s="19">
        <f>M79+N79+O79+P79</f>
        <v>1324.6</v>
      </c>
      <c r="M79" s="19">
        <f>M78</f>
        <v>331.16</v>
      </c>
      <c r="N79" s="19">
        <f t="shared" ref="N79:P79" si="27">N78</f>
        <v>331.17</v>
      </c>
      <c r="O79" s="19">
        <f t="shared" si="27"/>
        <v>331.17</v>
      </c>
      <c r="P79" s="19">
        <f t="shared" si="27"/>
        <v>331.1</v>
      </c>
      <c r="Q79" s="3"/>
    </row>
    <row r="80" spans="1:17" ht="16.5" customHeight="1">
      <c r="A80" s="14" t="s">
        <v>101</v>
      </c>
      <c r="B80" s="18" t="s">
        <v>102</v>
      </c>
      <c r="C80" s="18"/>
      <c r="D80" s="18"/>
      <c r="E80" s="18"/>
      <c r="F80" s="18"/>
      <c r="G80" s="18"/>
      <c r="H80" s="18"/>
      <c r="I80" s="18"/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3"/>
    </row>
    <row r="81" spans="1:17" ht="15.75">
      <c r="A81" s="64" t="s">
        <v>103</v>
      </c>
      <c r="B81" s="64"/>
      <c r="C81" s="64"/>
      <c r="D81" s="64"/>
      <c r="E81" s="64"/>
      <c r="F81" s="64"/>
      <c r="G81" s="64"/>
      <c r="H81" s="64"/>
      <c r="I81" s="64"/>
      <c r="J81" s="43"/>
      <c r="K81" s="43"/>
      <c r="L81" s="43"/>
      <c r="M81" s="43"/>
      <c r="N81" s="43"/>
      <c r="O81" s="43"/>
      <c r="P81" s="44"/>
      <c r="Q81" s="3"/>
    </row>
    <row r="82" spans="1:17" ht="52.5" customHeight="1">
      <c r="A82" s="16" t="s">
        <v>104</v>
      </c>
      <c r="B82" s="22">
        <v>28</v>
      </c>
      <c r="C82" s="18"/>
      <c r="D82" s="18"/>
      <c r="E82" s="18"/>
      <c r="F82" s="18"/>
      <c r="G82" s="18"/>
      <c r="H82" s="18"/>
      <c r="I82" s="18"/>
      <c r="J82" s="50">
        <f t="shared" ref="J82:P82" si="28">J83+J84</f>
        <v>0</v>
      </c>
      <c r="K82" s="50">
        <f t="shared" si="28"/>
        <v>0</v>
      </c>
      <c r="L82" s="50">
        <f t="shared" si="28"/>
        <v>0</v>
      </c>
      <c r="M82" s="50">
        <f t="shared" si="28"/>
        <v>0</v>
      </c>
      <c r="N82" s="50">
        <f t="shared" si="28"/>
        <v>0</v>
      </c>
      <c r="O82" s="50">
        <f t="shared" si="28"/>
        <v>0</v>
      </c>
      <c r="P82" s="50">
        <f t="shared" si="28"/>
        <v>0</v>
      </c>
      <c r="Q82" s="3"/>
    </row>
    <row r="83" spans="1:17" ht="51" customHeight="1">
      <c r="A83" s="14" t="s">
        <v>105</v>
      </c>
      <c r="B83" s="18" t="s">
        <v>106</v>
      </c>
      <c r="C83" s="18"/>
      <c r="D83" s="18"/>
      <c r="E83" s="18"/>
      <c r="F83" s="18"/>
      <c r="G83" s="18"/>
      <c r="H83" s="18"/>
      <c r="I83" s="18"/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3"/>
    </row>
    <row r="84" spans="1:17" ht="68.25" customHeight="1">
      <c r="A84" s="14" t="s">
        <v>107</v>
      </c>
      <c r="B84" s="18" t="s">
        <v>108</v>
      </c>
      <c r="C84" s="18"/>
      <c r="D84" s="18"/>
      <c r="E84" s="18"/>
      <c r="F84" s="18"/>
      <c r="G84" s="18"/>
      <c r="H84" s="18"/>
      <c r="I84" s="18"/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3"/>
    </row>
    <row r="85" spans="1:17" ht="30.75" customHeight="1">
      <c r="A85" s="16" t="s">
        <v>109</v>
      </c>
      <c r="B85" s="18"/>
      <c r="C85" s="18"/>
      <c r="D85" s="18"/>
      <c r="E85" s="18"/>
      <c r="F85" s="18"/>
      <c r="G85" s="18"/>
      <c r="H85" s="18"/>
      <c r="I85" s="18"/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3"/>
    </row>
    <row r="86" spans="1:17" ht="132.75" customHeight="1">
      <c r="A86" s="14" t="s">
        <v>110</v>
      </c>
      <c r="B86" s="18">
        <v>29</v>
      </c>
      <c r="C86" s="18"/>
      <c r="D86" s="18"/>
      <c r="E86" s="18"/>
      <c r="F86" s="18"/>
      <c r="G86" s="18"/>
      <c r="H86" s="18"/>
      <c r="I86" s="18"/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3"/>
    </row>
    <row r="87" spans="1:17" ht="33.75" customHeight="1">
      <c r="A87" s="14" t="s">
        <v>111</v>
      </c>
      <c r="B87" s="18" t="s">
        <v>112</v>
      </c>
      <c r="C87" s="18"/>
      <c r="D87" s="18"/>
      <c r="E87" s="18"/>
      <c r="F87" s="18"/>
      <c r="G87" s="18"/>
      <c r="H87" s="18"/>
      <c r="I87" s="18"/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3"/>
    </row>
    <row r="88" spans="1:17" ht="147" customHeight="1">
      <c r="A88" s="14" t="s">
        <v>113</v>
      </c>
      <c r="B88" s="18">
        <v>30</v>
      </c>
      <c r="C88" s="41" t="s">
        <v>114</v>
      </c>
      <c r="D88" s="41" t="s">
        <v>114</v>
      </c>
      <c r="E88" s="18"/>
      <c r="F88" s="41" t="s">
        <v>114</v>
      </c>
      <c r="G88" s="41" t="s">
        <v>114</v>
      </c>
      <c r="H88" s="41" t="s">
        <v>114</v>
      </c>
      <c r="I88" s="41" t="s">
        <v>114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3"/>
    </row>
    <row r="89" spans="1:17" s="2" customFormat="1" ht="72.75" customHeight="1">
      <c r="A89" s="16" t="s">
        <v>115</v>
      </c>
      <c r="B89" s="22">
        <v>31</v>
      </c>
      <c r="C89" s="22">
        <v>502.1</v>
      </c>
      <c r="D89" s="22">
        <v>914.6</v>
      </c>
      <c r="E89" s="25">
        <v>1607</v>
      </c>
      <c r="F89" s="25">
        <v>1607</v>
      </c>
      <c r="G89" s="25">
        <f t="shared" ref="G89:I89" si="29">F101</f>
        <v>1801.9</v>
      </c>
      <c r="H89" s="25">
        <f t="shared" si="29"/>
        <v>1945.2</v>
      </c>
      <c r="I89" s="25">
        <f t="shared" si="29"/>
        <v>2081.5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46"/>
    </row>
    <row r="90" spans="1:17" s="2" customFormat="1" ht="30.75" customHeight="1">
      <c r="A90" s="14" t="s">
        <v>116</v>
      </c>
      <c r="B90" s="18" t="s">
        <v>117</v>
      </c>
      <c r="C90" s="22"/>
      <c r="D90" s="22"/>
      <c r="E90" s="25"/>
      <c r="F90" s="25"/>
      <c r="G90" s="25"/>
      <c r="H90" s="25"/>
      <c r="I90" s="25"/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46"/>
    </row>
    <row r="91" spans="1:17" s="2" customFormat="1" ht="36" customHeight="1">
      <c r="A91" s="14" t="s">
        <v>118</v>
      </c>
      <c r="B91" s="18" t="s">
        <v>119</v>
      </c>
      <c r="C91" s="22"/>
      <c r="D91" s="22"/>
      <c r="E91" s="25"/>
      <c r="F91" s="25"/>
      <c r="G91" s="25"/>
      <c r="H91" s="25"/>
      <c r="I91" s="25"/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46"/>
    </row>
    <row r="92" spans="1:17" s="2" customFormat="1" ht="18.75" customHeight="1">
      <c r="A92" s="14" t="s">
        <v>120</v>
      </c>
      <c r="B92" s="18">
        <v>32</v>
      </c>
      <c r="C92" s="18"/>
      <c r="D92" s="18">
        <f t="shared" ref="D92:I92" si="30">D93</f>
        <v>0</v>
      </c>
      <c r="E92" s="18">
        <f t="shared" si="30"/>
        <v>0</v>
      </c>
      <c r="F92" s="18">
        <f t="shared" si="30"/>
        <v>0</v>
      </c>
      <c r="G92" s="18">
        <f t="shared" si="30"/>
        <v>0</v>
      </c>
      <c r="H92" s="18">
        <f t="shared" si="30"/>
        <v>0</v>
      </c>
      <c r="I92" s="18">
        <f t="shared" si="30"/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46"/>
    </row>
    <row r="93" spans="1:17" s="2" customFormat="1" ht="51" customHeight="1">
      <c r="A93" s="14" t="s">
        <v>121</v>
      </c>
      <c r="B93" s="18" t="s">
        <v>122</v>
      </c>
      <c r="C93" s="18"/>
      <c r="D93" s="18">
        <f>D94+D96+D95</f>
        <v>0</v>
      </c>
      <c r="E93" s="18">
        <f t="shared" ref="E93:I93" si="31">E94+E96</f>
        <v>0</v>
      </c>
      <c r="F93" s="18">
        <f t="shared" si="31"/>
        <v>0</v>
      </c>
      <c r="G93" s="18">
        <f t="shared" si="31"/>
        <v>0</v>
      </c>
      <c r="H93" s="18">
        <f t="shared" si="31"/>
        <v>0</v>
      </c>
      <c r="I93" s="18">
        <f t="shared" si="31"/>
        <v>0</v>
      </c>
      <c r="J93" s="19">
        <v>0</v>
      </c>
      <c r="K93" s="19">
        <v>0</v>
      </c>
      <c r="L93" s="19">
        <v>0</v>
      </c>
      <c r="M93" s="19">
        <f>M94+M95+M96</f>
        <v>0</v>
      </c>
      <c r="N93" s="19">
        <v>0</v>
      </c>
      <c r="O93" s="19">
        <v>0</v>
      </c>
      <c r="P93" s="19">
        <v>0</v>
      </c>
      <c r="Q93" s="46"/>
    </row>
    <row r="94" spans="1:17" s="2" customFormat="1" ht="23.25" customHeight="1">
      <c r="A94" s="14" t="s">
        <v>123</v>
      </c>
      <c r="B94" s="18" t="s">
        <v>124</v>
      </c>
      <c r="C94" s="18"/>
      <c r="D94" s="18"/>
      <c r="E94" s="18"/>
      <c r="F94" s="18"/>
      <c r="G94" s="18"/>
      <c r="H94" s="18"/>
      <c r="I94" s="18"/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46"/>
    </row>
    <row r="95" spans="1:17" s="2" customFormat="1" ht="37.5" customHeight="1">
      <c r="A95" s="14" t="s">
        <v>125</v>
      </c>
      <c r="B95" s="18" t="s">
        <v>126</v>
      </c>
      <c r="C95" s="18"/>
      <c r="D95" s="18"/>
      <c r="E95" s="18"/>
      <c r="F95" s="18"/>
      <c r="G95" s="18"/>
      <c r="H95" s="18"/>
      <c r="I95" s="18"/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46"/>
    </row>
    <row r="96" spans="1:17" s="2" customFormat="1" ht="66" customHeight="1">
      <c r="A96" s="14" t="s">
        <v>127</v>
      </c>
      <c r="B96" s="18" t="s">
        <v>128</v>
      </c>
      <c r="C96" s="18"/>
      <c r="D96" s="18"/>
      <c r="E96" s="18"/>
      <c r="F96" s="18"/>
      <c r="G96" s="18"/>
      <c r="H96" s="18"/>
      <c r="I96" s="18"/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46"/>
    </row>
    <row r="97" spans="1:19" s="2" customFormat="1" ht="20.25" customHeight="1">
      <c r="A97" s="14" t="s">
        <v>129</v>
      </c>
      <c r="B97" s="18">
        <v>33</v>
      </c>
      <c r="C97" s="18"/>
      <c r="D97" s="18"/>
      <c r="E97" s="18"/>
      <c r="F97" s="18"/>
      <c r="G97" s="18"/>
      <c r="H97" s="18"/>
      <c r="I97" s="18"/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46"/>
    </row>
    <row r="98" spans="1:19" s="2" customFormat="1" ht="20.25" customHeight="1">
      <c r="A98" s="14" t="s">
        <v>130</v>
      </c>
      <c r="B98" s="18">
        <v>34</v>
      </c>
      <c r="C98" s="18"/>
      <c r="D98" s="18"/>
      <c r="E98" s="18"/>
      <c r="F98" s="18"/>
      <c r="G98" s="18"/>
      <c r="H98" s="18"/>
      <c r="I98" s="18"/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46"/>
    </row>
    <row r="99" spans="1:19" s="2" customFormat="1" ht="23.25" customHeight="1">
      <c r="A99" s="14" t="s">
        <v>131</v>
      </c>
      <c r="B99" s="18">
        <v>35</v>
      </c>
      <c r="C99" s="18">
        <v>5.2</v>
      </c>
      <c r="D99" s="18"/>
      <c r="E99" s="18"/>
      <c r="F99" s="18"/>
      <c r="G99" s="18"/>
      <c r="H99" s="18"/>
      <c r="I99" s="18"/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46"/>
    </row>
    <row r="100" spans="1:19" s="2" customFormat="1" ht="52.5" customHeight="1">
      <c r="A100" s="14" t="s">
        <v>132</v>
      </c>
      <c r="B100" s="19"/>
      <c r="C100" s="19">
        <v>25</v>
      </c>
      <c r="D100" s="19">
        <v>50</v>
      </c>
      <c r="E100" s="19">
        <f>F100+G100+H100+I100</f>
        <v>50</v>
      </c>
      <c r="F100" s="19">
        <f>F69</f>
        <v>10</v>
      </c>
      <c r="G100" s="19">
        <f>G69</f>
        <v>15</v>
      </c>
      <c r="H100" s="19">
        <f>H69</f>
        <v>15</v>
      </c>
      <c r="I100" s="19">
        <f>I69</f>
        <v>10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46"/>
    </row>
    <row r="101" spans="1:19" s="2" customFormat="1" ht="72" customHeight="1">
      <c r="A101" s="16" t="s">
        <v>133</v>
      </c>
      <c r="B101" s="22">
        <v>36</v>
      </c>
      <c r="C101" s="25">
        <v>943.2</v>
      </c>
      <c r="D101" s="25">
        <f t="shared" ref="D101:I101" si="32">D89+D78</f>
        <v>1607.0000000000005</v>
      </c>
      <c r="E101" s="25">
        <f t="shared" si="32"/>
        <v>2103.42</v>
      </c>
      <c r="F101" s="25">
        <f t="shared" si="32"/>
        <v>1801.9</v>
      </c>
      <c r="G101" s="25">
        <f t="shared" si="32"/>
        <v>1945.2</v>
      </c>
      <c r="H101" s="25">
        <f t="shared" si="32"/>
        <v>2081.5</v>
      </c>
      <c r="I101" s="25">
        <f t="shared" si="32"/>
        <v>2103.42</v>
      </c>
      <c r="J101" s="25">
        <v>0</v>
      </c>
      <c r="K101" s="25">
        <v>0</v>
      </c>
      <c r="L101" s="25">
        <f>M101+N101+O101+P101</f>
        <v>1324.6</v>
      </c>
      <c r="M101" s="25">
        <f>M78-M85+M89-M92-M99</f>
        <v>331.16</v>
      </c>
      <c r="N101" s="25">
        <f t="shared" ref="N101:P101" si="33">N78-N85+N89-N92-N99</f>
        <v>331.17</v>
      </c>
      <c r="O101" s="25">
        <f t="shared" si="33"/>
        <v>331.17</v>
      </c>
      <c r="P101" s="25">
        <f t="shared" si="33"/>
        <v>331.1</v>
      </c>
      <c r="Q101" s="46"/>
    </row>
    <row r="102" spans="1:19" ht="16.5" customHeight="1">
      <c r="A102" s="64" t="s">
        <v>134</v>
      </c>
      <c r="B102" s="64"/>
      <c r="C102" s="64"/>
      <c r="D102" s="64"/>
      <c r="E102" s="64"/>
      <c r="F102" s="64"/>
      <c r="G102" s="64"/>
      <c r="H102" s="64"/>
      <c r="I102" s="64"/>
      <c r="J102" s="43"/>
      <c r="K102" s="43"/>
      <c r="L102" s="43"/>
      <c r="M102" s="43"/>
      <c r="N102" s="43"/>
      <c r="O102" s="43"/>
      <c r="P102" s="44"/>
      <c r="Q102" s="3"/>
    </row>
    <row r="103" spans="1:19" ht="60.75" customHeight="1">
      <c r="A103" s="16" t="s">
        <v>135</v>
      </c>
      <c r="B103" s="22">
        <v>37</v>
      </c>
      <c r="C103" s="25">
        <v>443.3</v>
      </c>
      <c r="D103" s="25">
        <f t="shared" ref="D103:I103" si="34">D104+D105+D106+D107+D108+D109+D110</f>
        <v>420.3</v>
      </c>
      <c r="E103" s="25">
        <f t="shared" si="34"/>
        <v>337.48000000000008</v>
      </c>
      <c r="F103" s="25">
        <f t="shared" si="34"/>
        <v>55.199999999999996</v>
      </c>
      <c r="G103" s="25">
        <f t="shared" si="34"/>
        <v>68.100000000000009</v>
      </c>
      <c r="H103" s="25">
        <f t="shared" si="34"/>
        <v>61.5</v>
      </c>
      <c r="I103" s="25">
        <f t="shared" si="34"/>
        <v>152.68000000000006</v>
      </c>
      <c r="J103" s="25">
        <v>0</v>
      </c>
      <c r="K103" s="25">
        <v>167.8</v>
      </c>
      <c r="L103" s="25">
        <f>L104+L105+L106+L107+L108+L109+L110</f>
        <v>408.6</v>
      </c>
      <c r="M103" s="25">
        <f t="shared" ref="M103:P103" si="35">M104+M105+M106+M107+M108+M109+M110</f>
        <v>102.16666666666667</v>
      </c>
      <c r="N103" s="25">
        <f t="shared" si="35"/>
        <v>102.16666666666667</v>
      </c>
      <c r="O103" s="25">
        <f t="shared" si="35"/>
        <v>102.16666666666667</v>
      </c>
      <c r="P103" s="25">
        <f t="shared" si="35"/>
        <v>102.1</v>
      </c>
      <c r="Q103" s="3"/>
    </row>
    <row r="104" spans="1:19" ht="20.25" customHeight="1">
      <c r="A104" s="14" t="s">
        <v>136</v>
      </c>
      <c r="B104" s="18" t="s">
        <v>137</v>
      </c>
      <c r="C104" s="19">
        <v>147.30000000000001</v>
      </c>
      <c r="D104" s="19">
        <f t="shared" ref="D104:I104" si="36">D71</f>
        <v>195.2</v>
      </c>
      <c r="E104" s="19">
        <f t="shared" si="36"/>
        <v>104.08000000000006</v>
      </c>
      <c r="F104" s="19">
        <f t="shared" si="36"/>
        <v>0</v>
      </c>
      <c r="G104" s="19">
        <f t="shared" si="36"/>
        <v>0</v>
      </c>
      <c r="H104" s="19">
        <f t="shared" si="36"/>
        <v>0</v>
      </c>
      <c r="I104" s="19">
        <f t="shared" si="36"/>
        <v>104.08000000000006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3"/>
      <c r="R104" s="47"/>
      <c r="S104" s="48"/>
    </row>
    <row r="105" spans="1:19" ht="20.25" customHeight="1">
      <c r="A105" s="14" t="s">
        <v>138</v>
      </c>
      <c r="B105" s="18" t="s">
        <v>139</v>
      </c>
      <c r="C105" s="18"/>
      <c r="D105" s="18"/>
      <c r="E105" s="18"/>
      <c r="F105" s="18"/>
      <c r="G105" s="18"/>
      <c r="H105" s="18"/>
      <c r="I105" s="18"/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3"/>
    </row>
    <row r="106" spans="1:19" ht="51" customHeight="1">
      <c r="A106" s="14" t="s">
        <v>140</v>
      </c>
      <c r="B106" s="18" t="s">
        <v>141</v>
      </c>
      <c r="C106" s="18">
        <v>288.10000000000002</v>
      </c>
      <c r="D106" s="18">
        <v>215.4</v>
      </c>
      <c r="E106" s="18">
        <f>F106+G106+H106+I106</f>
        <v>223.8</v>
      </c>
      <c r="F106" s="18">
        <f>F27</f>
        <v>52.8</v>
      </c>
      <c r="G106" s="18">
        <f>G27</f>
        <v>65.7</v>
      </c>
      <c r="H106" s="18">
        <f>H27</f>
        <v>59.1</v>
      </c>
      <c r="I106" s="18">
        <f>I27</f>
        <v>46.2</v>
      </c>
      <c r="J106" s="52">
        <v>0</v>
      </c>
      <c r="K106" s="52">
        <v>156.69999999999999</v>
      </c>
      <c r="L106" s="52">
        <f>L27</f>
        <v>408.6</v>
      </c>
      <c r="M106" s="52">
        <f>M27</f>
        <v>102.16666666666667</v>
      </c>
      <c r="N106" s="52">
        <f>N27</f>
        <v>102.16666666666667</v>
      </c>
      <c r="O106" s="52">
        <f>O27</f>
        <v>102.16666666666667</v>
      </c>
      <c r="P106" s="52">
        <f>P27</f>
        <v>102.1</v>
      </c>
      <c r="Q106" s="3"/>
    </row>
    <row r="107" spans="1:19" ht="54.75" customHeight="1">
      <c r="A107" s="14" t="s">
        <v>142</v>
      </c>
      <c r="B107" s="18" t="s">
        <v>143</v>
      </c>
      <c r="C107" s="18"/>
      <c r="D107" s="18"/>
      <c r="E107" s="18"/>
      <c r="F107" s="18"/>
      <c r="G107" s="18"/>
      <c r="H107" s="18"/>
      <c r="I107" s="18"/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3"/>
    </row>
    <row r="108" spans="1:19" ht="20.25" customHeight="1">
      <c r="A108" s="14" t="s">
        <v>144</v>
      </c>
      <c r="B108" s="18" t="s">
        <v>145</v>
      </c>
      <c r="C108" s="18"/>
      <c r="D108" s="18"/>
      <c r="E108" s="18"/>
      <c r="F108" s="18"/>
      <c r="G108" s="18"/>
      <c r="H108" s="18"/>
      <c r="I108" s="18"/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3"/>
    </row>
    <row r="109" spans="1:19" ht="20.25" customHeight="1">
      <c r="A109" s="14" t="s">
        <v>146</v>
      </c>
      <c r="B109" s="18" t="s">
        <v>147</v>
      </c>
      <c r="C109" s="18"/>
      <c r="D109" s="18"/>
      <c r="E109" s="18"/>
      <c r="F109" s="18"/>
      <c r="G109" s="18"/>
      <c r="H109" s="18"/>
      <c r="I109" s="18"/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3"/>
    </row>
    <row r="110" spans="1:19" ht="33.75" customHeight="1">
      <c r="A110" s="14" t="s">
        <v>148</v>
      </c>
      <c r="B110" s="18" t="s">
        <v>149</v>
      </c>
      <c r="C110" s="18">
        <v>7.9</v>
      </c>
      <c r="D110" s="18">
        <f t="shared" ref="D110:I110" si="37">D111+D112+D113</f>
        <v>9.6999999999999993</v>
      </c>
      <c r="E110" s="18">
        <f t="shared" si="37"/>
        <v>9.6</v>
      </c>
      <c r="F110" s="18">
        <f t="shared" si="37"/>
        <v>2.4</v>
      </c>
      <c r="G110" s="18">
        <f t="shared" si="37"/>
        <v>2.4</v>
      </c>
      <c r="H110" s="18">
        <f t="shared" si="37"/>
        <v>2.4</v>
      </c>
      <c r="I110" s="18">
        <f t="shared" si="37"/>
        <v>2.4</v>
      </c>
      <c r="J110" s="19">
        <v>0</v>
      </c>
      <c r="K110" s="19">
        <v>0</v>
      </c>
      <c r="L110" s="19">
        <v>0</v>
      </c>
      <c r="M110" s="19">
        <f t="shared" ref="M110:P110" si="38">M111+M112+M113</f>
        <v>0</v>
      </c>
      <c r="N110" s="19">
        <f t="shared" si="38"/>
        <v>0</v>
      </c>
      <c r="O110" s="19">
        <f t="shared" si="38"/>
        <v>0</v>
      </c>
      <c r="P110" s="19">
        <f t="shared" si="38"/>
        <v>0</v>
      </c>
      <c r="Q110" s="3"/>
      <c r="R110" s="49"/>
      <c r="S110" s="39"/>
    </row>
    <row r="111" spans="1:19" ht="39" customHeight="1">
      <c r="A111" s="14" t="s">
        <v>150</v>
      </c>
      <c r="B111" s="18"/>
      <c r="C111" s="18"/>
      <c r="D111" s="18"/>
      <c r="E111" s="18"/>
      <c r="F111" s="18"/>
      <c r="G111" s="18"/>
      <c r="H111" s="18"/>
      <c r="I111" s="18"/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3"/>
    </row>
    <row r="112" spans="1:19" ht="39.75" customHeight="1">
      <c r="A112" s="14" t="s">
        <v>151</v>
      </c>
      <c r="B112" s="18"/>
      <c r="C112" s="18"/>
      <c r="D112" s="18"/>
      <c r="E112" s="18"/>
      <c r="F112" s="18"/>
      <c r="G112" s="18"/>
      <c r="H112" s="18"/>
      <c r="I112" s="18"/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3"/>
    </row>
    <row r="113" spans="1:17" ht="19.5" customHeight="1">
      <c r="A113" s="14" t="s">
        <v>152</v>
      </c>
      <c r="B113" s="18"/>
      <c r="C113" s="18">
        <v>7.9</v>
      </c>
      <c r="D113" s="18">
        <v>9.6999999999999993</v>
      </c>
      <c r="E113" s="18">
        <f>F113+G113+H113+I113</f>
        <v>9.6</v>
      </c>
      <c r="F113" s="18">
        <v>2.4</v>
      </c>
      <c r="G113" s="18">
        <v>2.4</v>
      </c>
      <c r="H113" s="18">
        <v>2.4</v>
      </c>
      <c r="I113" s="18">
        <v>2.4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3"/>
    </row>
    <row r="114" spans="1:17" ht="60.75" customHeight="1">
      <c r="A114" s="14" t="s">
        <v>153</v>
      </c>
      <c r="B114" s="18" t="s">
        <v>154</v>
      </c>
      <c r="C114" s="18"/>
      <c r="D114" s="18"/>
      <c r="E114" s="18"/>
      <c r="F114" s="18"/>
      <c r="G114" s="18"/>
      <c r="H114" s="18"/>
      <c r="I114" s="18"/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3"/>
    </row>
    <row r="115" spans="1:17" ht="72.75" customHeight="1">
      <c r="A115" s="14" t="s">
        <v>155</v>
      </c>
      <c r="B115" s="18" t="s">
        <v>156</v>
      </c>
      <c r="C115" s="18"/>
      <c r="D115" s="18"/>
      <c r="E115" s="18"/>
      <c r="F115" s="18"/>
      <c r="G115" s="18"/>
      <c r="H115" s="18"/>
      <c r="I115" s="18"/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3"/>
    </row>
    <row r="116" spans="1:17" ht="40.5" customHeight="1">
      <c r="A116" s="16" t="s">
        <v>157</v>
      </c>
      <c r="B116" s="22">
        <v>38</v>
      </c>
      <c r="C116" s="18"/>
      <c r="D116" s="18"/>
      <c r="E116" s="18"/>
      <c r="F116" s="18"/>
      <c r="G116" s="18"/>
      <c r="H116" s="18"/>
      <c r="I116" s="18"/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3"/>
    </row>
    <row r="117" spans="1:17" ht="65.25" customHeight="1">
      <c r="A117" s="14" t="s">
        <v>158</v>
      </c>
      <c r="B117" s="18" t="s">
        <v>159</v>
      </c>
      <c r="C117" s="18"/>
      <c r="D117" s="18"/>
      <c r="E117" s="18"/>
      <c r="F117" s="18"/>
      <c r="G117" s="18"/>
      <c r="H117" s="18"/>
      <c r="I117" s="18"/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3"/>
    </row>
    <row r="118" spans="1:17" ht="19.5" customHeight="1">
      <c r="A118" s="14" t="s">
        <v>160</v>
      </c>
      <c r="B118" s="18" t="s">
        <v>161</v>
      </c>
      <c r="C118" s="18"/>
      <c r="D118" s="18"/>
      <c r="E118" s="18"/>
      <c r="F118" s="18"/>
      <c r="G118" s="18"/>
      <c r="H118" s="18"/>
      <c r="I118" s="18"/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3"/>
    </row>
    <row r="119" spans="1:17" ht="17.25" customHeight="1">
      <c r="A119" s="14" t="s">
        <v>162</v>
      </c>
      <c r="B119" s="18" t="s">
        <v>163</v>
      </c>
      <c r="C119" s="18"/>
      <c r="D119" s="18"/>
      <c r="E119" s="18"/>
      <c r="F119" s="18"/>
      <c r="G119" s="18"/>
      <c r="H119" s="18"/>
      <c r="I119" s="18"/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3"/>
    </row>
    <row r="120" spans="1:17" ht="30.75" customHeight="1">
      <c r="A120" s="16" t="s">
        <v>164</v>
      </c>
      <c r="B120" s="22">
        <v>39</v>
      </c>
      <c r="C120" s="22">
        <f t="shared" ref="C120:I120" si="39">C121</f>
        <v>505.6</v>
      </c>
      <c r="D120" s="22">
        <f t="shared" si="39"/>
        <v>692.3</v>
      </c>
      <c r="E120" s="25" t="e">
        <f t="shared" si="39"/>
        <v>#REF!</v>
      </c>
      <c r="F120" s="25" t="e">
        <f t="shared" si="39"/>
        <v>#REF!</v>
      </c>
      <c r="G120" s="25" t="e">
        <f t="shared" si="39"/>
        <v>#REF!</v>
      </c>
      <c r="H120" s="25" t="e">
        <f t="shared" si="39"/>
        <v>#REF!</v>
      </c>
      <c r="I120" s="25" t="e">
        <f t="shared" si="39"/>
        <v>#REF!</v>
      </c>
      <c r="J120" s="25">
        <v>0</v>
      </c>
      <c r="K120" s="25">
        <f>K121</f>
        <v>119.7</v>
      </c>
      <c r="L120" s="25">
        <f t="shared" ref="L120:P120" si="40">L121</f>
        <v>369.9</v>
      </c>
      <c r="M120" s="25">
        <f>M121</f>
        <v>92.5</v>
      </c>
      <c r="N120" s="25">
        <f t="shared" si="40"/>
        <v>92.5</v>
      </c>
      <c r="O120" s="25">
        <f t="shared" si="40"/>
        <v>92.5</v>
      </c>
      <c r="P120" s="25">
        <f t="shared" si="40"/>
        <v>92.4</v>
      </c>
      <c r="Q120" s="3"/>
    </row>
    <row r="121" spans="1:17" ht="20.25" customHeight="1">
      <c r="A121" s="14" t="s">
        <v>165</v>
      </c>
      <c r="B121" s="18" t="s">
        <v>166</v>
      </c>
      <c r="C121" s="19">
        <v>505.6</v>
      </c>
      <c r="D121" s="18">
        <v>692.3</v>
      </c>
      <c r="E121" s="19" t="e">
        <f>#REF!</f>
        <v>#REF!</v>
      </c>
      <c r="F121" s="19" t="e">
        <f>#REF!</f>
        <v>#REF!</v>
      </c>
      <c r="G121" s="19" t="e">
        <f>#REF!</f>
        <v>#REF!</v>
      </c>
      <c r="H121" s="19" t="e">
        <f>#REF!</f>
        <v>#REF!</v>
      </c>
      <c r="I121" s="19" t="e">
        <f>#REF!</f>
        <v>#REF!</v>
      </c>
      <c r="J121" s="19">
        <v>0</v>
      </c>
      <c r="K121" s="19">
        <v>119.7</v>
      </c>
      <c r="L121" s="19">
        <v>369.9</v>
      </c>
      <c r="M121" s="19">
        <v>92.5</v>
      </c>
      <c r="N121" s="19">
        <v>92.5</v>
      </c>
      <c r="O121" s="19">
        <v>92.5</v>
      </c>
      <c r="P121" s="19">
        <v>92.4</v>
      </c>
      <c r="Q121" s="3"/>
    </row>
    <row r="122" spans="1:17" ht="38.25" customHeight="1">
      <c r="A122" s="14" t="s">
        <v>167</v>
      </c>
      <c r="B122" s="18" t="s">
        <v>168</v>
      </c>
      <c r="C122" s="18"/>
      <c r="D122" s="18"/>
      <c r="E122" s="18"/>
      <c r="F122" s="18"/>
      <c r="G122" s="18"/>
      <c r="H122" s="18"/>
      <c r="I122" s="18"/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3"/>
    </row>
    <row r="123" spans="1:17" ht="36" customHeight="1">
      <c r="A123" s="14" t="s">
        <v>169</v>
      </c>
      <c r="B123" s="18" t="s">
        <v>170</v>
      </c>
      <c r="C123" s="18"/>
      <c r="D123" s="18"/>
      <c r="E123" s="18"/>
      <c r="F123" s="18"/>
      <c r="G123" s="18"/>
      <c r="H123" s="18"/>
      <c r="I123" s="18"/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3"/>
    </row>
    <row r="124" spans="1:17" ht="38.25" customHeight="1">
      <c r="A124" s="16" t="s">
        <v>171</v>
      </c>
      <c r="B124" s="22">
        <v>40</v>
      </c>
      <c r="C124" s="22"/>
      <c r="D124" s="22"/>
      <c r="E124" s="22"/>
      <c r="F124" s="22"/>
      <c r="G124" s="22"/>
      <c r="H124" s="22"/>
      <c r="I124" s="22"/>
      <c r="J124" s="25">
        <f>J125+J126+J127</f>
        <v>0</v>
      </c>
      <c r="K124" s="25">
        <f t="shared" ref="K124" si="41">K125+K126</f>
        <v>0</v>
      </c>
      <c r="L124" s="25">
        <f>M124+N124+O124+P124</f>
        <v>0</v>
      </c>
      <c r="M124" s="25">
        <f>M125+M126+M127</f>
        <v>0</v>
      </c>
      <c r="N124" s="25">
        <f t="shared" ref="N124:P124" si="42">N125+N126+N127</f>
        <v>0</v>
      </c>
      <c r="O124" s="25">
        <f t="shared" si="42"/>
        <v>0</v>
      </c>
      <c r="P124" s="25">
        <f t="shared" si="42"/>
        <v>0</v>
      </c>
      <c r="Q124" s="3"/>
    </row>
    <row r="125" spans="1:17" ht="33.75" customHeight="1">
      <c r="A125" s="14" t="s">
        <v>189</v>
      </c>
      <c r="B125" s="18" t="s">
        <v>172</v>
      </c>
      <c r="C125" s="18"/>
      <c r="D125" s="18"/>
      <c r="E125" s="18"/>
      <c r="F125" s="18"/>
      <c r="G125" s="18"/>
      <c r="H125" s="18"/>
      <c r="I125" s="18"/>
      <c r="J125" s="19">
        <v>0</v>
      </c>
      <c r="K125" s="19">
        <v>0</v>
      </c>
      <c r="L125" s="25">
        <f>M125+N125+O125+P125</f>
        <v>0</v>
      </c>
      <c r="M125" s="19">
        <v>0</v>
      </c>
      <c r="N125" s="19">
        <v>0</v>
      </c>
      <c r="O125" s="19">
        <v>0</v>
      </c>
      <c r="P125" s="19">
        <v>0</v>
      </c>
    </row>
    <row r="126" spans="1:17" ht="51" customHeight="1">
      <c r="A126" s="56" t="s">
        <v>186</v>
      </c>
      <c r="B126" s="18" t="s">
        <v>173</v>
      </c>
      <c r="C126" s="18"/>
      <c r="D126" s="18"/>
      <c r="E126" s="18"/>
      <c r="F126" s="18"/>
      <c r="G126" s="18"/>
      <c r="H126" s="18"/>
      <c r="I126" s="18"/>
      <c r="J126" s="19">
        <v>0</v>
      </c>
      <c r="K126" s="19">
        <v>0</v>
      </c>
      <c r="L126" s="25">
        <f>M126+N126+O126+P126</f>
        <v>0</v>
      </c>
      <c r="M126" s="19">
        <v>0</v>
      </c>
      <c r="N126" s="19">
        <v>0</v>
      </c>
      <c r="O126" s="19">
        <v>0</v>
      </c>
      <c r="P126" s="19">
        <v>0</v>
      </c>
    </row>
    <row r="127" spans="1:17" ht="94.5" customHeight="1">
      <c r="A127" s="56" t="s">
        <v>187</v>
      </c>
      <c r="B127" s="18" t="s">
        <v>185</v>
      </c>
      <c r="C127" s="18"/>
      <c r="D127" s="18"/>
      <c r="E127" s="18"/>
      <c r="F127" s="18"/>
      <c r="G127" s="18"/>
      <c r="H127" s="18"/>
      <c r="I127" s="18"/>
      <c r="J127" s="19">
        <v>0</v>
      </c>
      <c r="K127" s="19">
        <v>0</v>
      </c>
      <c r="L127" s="25">
        <f t="shared" ref="L127" si="43">M127+N127+O127+P127</f>
        <v>0</v>
      </c>
      <c r="M127" s="19">
        <v>0</v>
      </c>
      <c r="N127" s="19">
        <v>0</v>
      </c>
      <c r="O127" s="19">
        <v>0</v>
      </c>
      <c r="P127" s="19">
        <v>0</v>
      </c>
    </row>
    <row r="128" spans="1:17" ht="15" customHeight="1">
      <c r="A128" s="54"/>
      <c r="B128" s="55"/>
      <c r="C128" s="42"/>
      <c r="D128" s="42"/>
      <c r="E128" s="42"/>
      <c r="F128" s="42"/>
      <c r="G128" s="42"/>
      <c r="H128" s="42"/>
      <c r="I128" s="42"/>
      <c r="J128" s="45"/>
      <c r="K128" s="42"/>
      <c r="L128" s="42"/>
      <c r="M128" s="42"/>
      <c r="N128" s="42"/>
      <c r="O128" s="42"/>
      <c r="P128" s="42"/>
    </row>
    <row r="129" spans="1:16" ht="15" customHeight="1">
      <c r="A129" s="51" t="s">
        <v>180</v>
      </c>
      <c r="B129" s="5"/>
      <c r="C129" s="5"/>
      <c r="D129" s="5"/>
      <c r="E129" s="5"/>
      <c r="F129" s="5"/>
      <c r="G129" s="5"/>
      <c r="H129" s="5"/>
      <c r="I129" s="5"/>
      <c r="J129" s="30"/>
      <c r="K129" s="5"/>
      <c r="L129" s="5"/>
      <c r="M129" s="58" t="s">
        <v>181</v>
      </c>
      <c r="N129" s="58"/>
      <c r="O129" s="58"/>
      <c r="P129" s="58"/>
    </row>
    <row r="130" spans="1:16" ht="15" customHeight="1">
      <c r="A130" s="5"/>
      <c r="B130" s="5"/>
      <c r="C130" s="5"/>
      <c r="D130" s="5"/>
      <c r="E130" s="5"/>
      <c r="F130" s="5"/>
      <c r="G130" s="5"/>
      <c r="H130" s="5"/>
      <c r="I130" s="5"/>
      <c r="J130" s="30"/>
      <c r="K130" s="5"/>
      <c r="L130" s="5"/>
      <c r="M130" s="5"/>
      <c r="N130" s="5"/>
      <c r="O130" s="5"/>
      <c r="P130" s="5"/>
    </row>
  </sheetData>
  <mergeCells count="23">
    <mergeCell ref="L22:L23"/>
    <mergeCell ref="M22:P22"/>
    <mergeCell ref="D22:D23"/>
    <mergeCell ref="E22:E23"/>
    <mergeCell ref="F22:I22"/>
    <mergeCell ref="J22:J23"/>
    <mergeCell ref="K22:K23"/>
    <mergeCell ref="A13:P13"/>
    <mergeCell ref="M129:P129"/>
    <mergeCell ref="L2:P2"/>
    <mergeCell ref="L3:P3"/>
    <mergeCell ref="M8:N8"/>
    <mergeCell ref="M9:N9"/>
    <mergeCell ref="A11:P11"/>
    <mergeCell ref="A81:I81"/>
    <mergeCell ref="A102:I102"/>
    <mergeCell ref="A14:P14"/>
    <mergeCell ref="B15:P15"/>
    <mergeCell ref="B16:P16"/>
    <mergeCell ref="B17:P17"/>
    <mergeCell ref="A22:A23"/>
    <mergeCell ref="B22:B23"/>
    <mergeCell ref="C22:C23"/>
  </mergeCells>
  <pageMargins left="0.74803149606299202" right="0.74803149606299202" top="0.98425196850393704" bottom="0.196850393700787" header="0" footer="0.511811023622047"/>
  <pageSetup paperSize="9" scale="58" orientation="portrait" verticalDpi="300" r:id="rId1"/>
  <headerFooter alignWithMargins="0"/>
  <rowBreaks count="3" manualBreakCount="3">
    <brk id="42" max="16383" man="1"/>
    <brk id="73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фінансовий 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2023-10-27T12:05:00Z</cp:lastPrinted>
  <dcterms:created xsi:type="dcterms:W3CDTF">2006-09-16T00:00:00Z</dcterms:created>
  <dcterms:modified xsi:type="dcterms:W3CDTF">2026-01-23T12:36:14Z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B87E8145481C46D49BA64585CD0A4FE3_13</vt:lpwstr>
  </property>
  <property fmtid="{D5CDD505-2E9C-101B-9397-08002B2CF9AE}" pid="3" name="KSOProductBuildVer">
    <vt:lpwstr>1049-12.2.0.18911</vt:lpwstr>
  </property>
</Properties>
</file>